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92" windowHeight="5988" tabRatio="862" firstSheet="1" activeTab="2"/>
  </bookViews>
  <sheets>
    <sheet name="Tables" sheetId="1" state="hidden" r:id="rId1"/>
    <sheet name="Totaux" sheetId="2" r:id="rId2"/>
    <sheet name="9U A Garçons" sheetId="3" r:id="rId3"/>
    <sheet name="9U B Garçons" sheetId="4" r:id="rId4"/>
    <sheet name="9U Filles" sheetId="5" r:id="rId5"/>
    <sheet name="11U A Garçons" sheetId="6" r:id="rId6"/>
    <sheet name="11U B Garçons" sheetId="7" r:id="rId7"/>
    <sheet name="11U Filles" sheetId="8" r:id="rId8"/>
    <sheet name="13U A Garçons" sheetId="9" r:id="rId9"/>
    <sheet name="13U B Garçons" sheetId="10" r:id="rId10"/>
    <sheet name="13U Filles" sheetId="11" r:id="rId11"/>
  </sheets>
  <definedNames>
    <definedName name="_xlfn.IFERROR" hidden="1">#NAME?</definedName>
    <definedName name="_xlfn.SINGLE" hidden="1">#NAME?</definedName>
    <definedName name="LancerPoints">'Tables'!$O$2:$P$3</definedName>
    <definedName name="_xlnm.Print_Area" localSheetId="5">'11U A Garçons'!$AM$4:$AW$30</definedName>
    <definedName name="_xlnm.Print_Area" localSheetId="6">'11U B Garçons'!$AM$4:$AW$30</definedName>
    <definedName name="_xlnm.Print_Area" localSheetId="7">'11U Filles'!$AM$4:$AW$30</definedName>
    <definedName name="_xlnm.Print_Area" localSheetId="8">'13U A Garçons'!$AM$4:$AW$30</definedName>
    <definedName name="_xlnm.Print_Area" localSheetId="9">'13U B Garçons'!$AM$4:$AW$30</definedName>
    <definedName name="_xlnm.Print_Area" localSheetId="10">'13U Filles'!$AM$4:$AW$30</definedName>
    <definedName name="_xlnm.Print_Area" localSheetId="2">'9U A Garçons'!$AM$4:$AW$30</definedName>
    <definedName name="_xlnm.Print_Area" localSheetId="3">'9U B Garçons'!$AM$4:$AW$30</definedName>
    <definedName name="_xlnm.Print_Area" localSheetId="4">'9U Filles'!$AM$4:$AW$30</definedName>
    <definedName name="TempsPoints">'Tables'!$A$2:$C$21</definedName>
    <definedName name="ZonesPoints">'Tables'!$F$2:$H$8</definedName>
  </definedNames>
  <calcPr fullCalcOnLoad="1"/>
</workbook>
</file>

<file path=xl/sharedStrings.xml><?xml version="1.0" encoding="utf-8"?>
<sst xmlns="http://schemas.openxmlformats.org/spreadsheetml/2006/main" count="372" uniqueCount="59">
  <si>
    <t>Points</t>
  </si>
  <si>
    <t>Frapper</t>
  </si>
  <si>
    <t>Nom</t>
  </si>
  <si>
    <t>1er Essai</t>
  </si>
  <si>
    <t>2e Essai</t>
  </si>
  <si>
    <t>Prénom</t>
  </si>
  <si>
    <t>Course</t>
  </si>
  <si>
    <t>Temps 1</t>
  </si>
  <si>
    <t>Temps 2</t>
  </si>
  <si>
    <t>Lancer</t>
  </si>
  <si>
    <t>Résultat</t>
  </si>
  <si>
    <t>Total</t>
  </si>
  <si>
    <t>Rang</t>
  </si>
  <si>
    <t>DÉFI TRIPLE JEU</t>
  </si>
  <si>
    <t xml:space="preserve">Division : </t>
  </si>
  <si>
    <t>Essais réussis</t>
  </si>
  <si>
    <t>3e Essai</t>
  </si>
  <si>
    <t>Division:</t>
  </si>
  <si>
    <t>Fautes</t>
  </si>
  <si>
    <t>Temps Min</t>
  </si>
  <si>
    <t>Temps Max</t>
  </si>
  <si>
    <t>Temps1</t>
  </si>
  <si>
    <t>Temps2</t>
  </si>
  <si>
    <t>Départage 1</t>
  </si>
  <si>
    <t>Rang Départage 1</t>
  </si>
  <si>
    <t>Rang Frappe</t>
  </si>
  <si>
    <t>Rang Lancer</t>
  </si>
  <si>
    <t>Range Course</t>
  </si>
  <si>
    <t>Departage 2</t>
  </si>
  <si>
    <t>Departage Total</t>
  </si>
  <si>
    <t>Total Points</t>
  </si>
  <si>
    <t>Pour impression des certificats</t>
  </si>
  <si>
    <t>Inscrits</t>
  </si>
  <si>
    <t>Présents</t>
  </si>
  <si>
    <t>Rallye</t>
  </si>
  <si>
    <t>9U A Garçons</t>
  </si>
  <si>
    <t>9U B Garçons</t>
  </si>
  <si>
    <t>9U Filles</t>
  </si>
  <si>
    <t>11U A Garçons</t>
  </si>
  <si>
    <t>11U B Garçons</t>
  </si>
  <si>
    <t>11U Filles</t>
  </si>
  <si>
    <t>13U A Garçons</t>
  </si>
  <si>
    <t>13U B Garçons</t>
  </si>
  <si>
    <t>13U Filles</t>
  </si>
  <si>
    <t>9U</t>
  </si>
  <si>
    <t>11U</t>
  </si>
  <si>
    <t>13U</t>
  </si>
  <si>
    <t>4e Essai</t>
  </si>
  <si>
    <t>5e Essai</t>
  </si>
  <si>
    <t>Zones</t>
  </si>
  <si>
    <t>Feet</t>
  </si>
  <si>
    <t>Bullseye</t>
  </si>
  <si>
    <t>Région/
Association</t>
  </si>
  <si>
    <t>Plaque</t>
  </si>
  <si>
    <t>Centre</t>
  </si>
  <si>
    <t>INSCRIRE LA ZONE ATTEINTE</t>
  </si>
  <si>
    <t>"</t>
  </si>
  <si>
    <t>louis-philippe.milot@indemnisation.ca</t>
  </si>
  <si>
    <t xml:space="preserve">Confirmation des équipes pour le 7 juin 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</si>
</sst>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Lucida Calligraphy"/>
      <family val="4"/>
    </font>
    <font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ck"/>
      <bottom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 style="thin"/>
      <bottom style="thin"/>
    </border>
    <border>
      <left style="thick"/>
      <right style="thin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thin"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double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/>
      <top/>
      <bottom/>
    </border>
    <border>
      <left style="double"/>
      <right style="medium"/>
      <top style="thick"/>
      <bottom style="double"/>
    </border>
    <border>
      <left/>
      <right/>
      <top style="thick"/>
      <bottom style="double"/>
    </border>
    <border>
      <left style="medium"/>
      <right style="medium"/>
      <top style="thick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thick"/>
      <right style="thin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thick"/>
    </border>
    <border>
      <left/>
      <right/>
      <top style="thin"/>
      <bottom/>
    </border>
    <border>
      <left style="double"/>
      <right style="thin"/>
      <top style="double"/>
      <bottom style="thin"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/>
      <top style="thick">
        <color theme="0"/>
      </top>
      <bottom/>
    </border>
    <border>
      <left style="thin">
        <color theme="0"/>
      </left>
      <right/>
      <top style="thick">
        <color theme="0"/>
      </top>
      <bottom/>
    </border>
    <border>
      <left/>
      <right/>
      <top style="thin">
        <color theme="0"/>
      </top>
      <bottom/>
    </border>
    <border>
      <left style="thin"/>
      <right style="double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textRotation="90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2" fillId="33" borderId="17" xfId="0" applyFont="1" applyFill="1" applyBorder="1" applyAlignment="1">
      <alignment/>
    </xf>
    <xf numFmtId="0" fontId="52" fillId="0" borderId="18" xfId="0" applyFont="1" applyBorder="1" applyAlignment="1">
      <alignment horizontal="center" textRotation="90"/>
    </xf>
    <xf numFmtId="0" fontId="52" fillId="0" borderId="11" xfId="0" applyFont="1" applyBorder="1" applyAlignment="1">
      <alignment horizontal="center" textRotation="90"/>
    </xf>
    <xf numFmtId="2" fontId="2" fillId="33" borderId="19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center" textRotation="90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center" textRotation="90"/>
    </xf>
    <xf numFmtId="2" fontId="0" fillId="0" borderId="18" xfId="0" applyNumberFormat="1" applyFont="1" applyBorder="1" applyAlignment="1">
      <alignment horizontal="center" textRotation="9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2" fontId="0" fillId="0" borderId="27" xfId="0" applyNumberFormat="1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2" fontId="0" fillId="0" borderId="33" xfId="0" applyNumberFormat="1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center"/>
      <protection locked="0"/>
    </xf>
    <xf numFmtId="2" fontId="0" fillId="0" borderId="31" xfId="0" applyNumberFormat="1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/>
      <protection locked="0"/>
    </xf>
    <xf numFmtId="2" fontId="0" fillId="0" borderId="34" xfId="0" applyNumberFormat="1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34" borderId="2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2" fillId="33" borderId="39" xfId="0" applyFont="1" applyFill="1" applyBorder="1" applyAlignment="1">
      <alignment/>
    </xf>
    <xf numFmtId="2" fontId="0" fillId="0" borderId="40" xfId="0" applyNumberFormat="1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/>
      <protection locked="0"/>
    </xf>
    <xf numFmtId="2" fontId="0" fillId="0" borderId="42" xfId="0" applyNumberFormat="1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2" fontId="2" fillId="33" borderId="42" xfId="0" applyNumberFormat="1" applyFont="1" applyFill="1" applyBorder="1" applyAlignment="1">
      <alignment/>
    </xf>
    <xf numFmtId="0" fontId="0" fillId="33" borderId="41" xfId="0" applyFont="1" applyFill="1" applyBorder="1" applyAlignment="1">
      <alignment horizontal="right"/>
    </xf>
    <xf numFmtId="0" fontId="0" fillId="0" borderId="43" xfId="0" applyFont="1" applyBorder="1" applyAlignment="1" applyProtection="1">
      <alignment/>
      <protection locked="0"/>
    </xf>
    <xf numFmtId="0" fontId="2" fillId="33" borderId="4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3" borderId="46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2" fillId="33" borderId="48" xfId="0" applyFont="1" applyFill="1" applyBorder="1" applyAlignment="1">
      <alignment textRotation="90"/>
    </xf>
    <xf numFmtId="0" fontId="2" fillId="34" borderId="49" xfId="0" applyFont="1" applyFill="1" applyBorder="1" applyAlignment="1">
      <alignment textRotation="90"/>
    </xf>
    <xf numFmtId="0" fontId="2" fillId="33" borderId="50" xfId="0" applyFont="1" applyFill="1" applyBorder="1" applyAlignment="1">
      <alignment textRotation="90"/>
    </xf>
    <xf numFmtId="0" fontId="2" fillId="33" borderId="16" xfId="0" applyFont="1" applyFill="1" applyBorder="1" applyAlignment="1">
      <alignment horizontal="center" textRotation="90"/>
    </xf>
    <xf numFmtId="0" fontId="0" fillId="0" borderId="5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35" borderId="54" xfId="0" applyFill="1" applyBorder="1" applyAlignment="1">
      <alignment horizontal="right"/>
    </xf>
    <xf numFmtId="0" fontId="0" fillId="35" borderId="55" xfId="0" applyFont="1" applyFill="1" applyBorder="1" applyAlignment="1">
      <alignment/>
    </xf>
    <xf numFmtId="0" fontId="0" fillId="35" borderId="55" xfId="0" applyFont="1" applyFill="1" applyBorder="1" applyAlignment="1" applyProtection="1">
      <alignment/>
      <protection locked="0"/>
    </xf>
    <xf numFmtId="0" fontId="0" fillId="35" borderId="56" xfId="0" applyFont="1" applyFill="1" applyBorder="1" applyAlignment="1" applyProtection="1">
      <alignment/>
      <protection locked="0"/>
    </xf>
    <xf numFmtId="0" fontId="0" fillId="35" borderId="57" xfId="0" applyFont="1" applyFill="1" applyBorder="1" applyAlignment="1">
      <alignment horizontal="right"/>
    </xf>
    <xf numFmtId="0" fontId="0" fillId="35" borderId="58" xfId="0" applyFont="1" applyFill="1" applyBorder="1" applyAlignment="1" applyProtection="1">
      <alignment/>
      <protection locked="0"/>
    </xf>
    <xf numFmtId="0" fontId="0" fillId="35" borderId="59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64" fontId="0" fillId="0" borderId="0" xfId="60" applyNumberFormat="1" applyFont="1" applyAlignment="1">
      <alignment/>
    </xf>
    <xf numFmtId="0" fontId="0" fillId="0" borderId="60" xfId="0" applyFont="1" applyBorder="1" applyAlignment="1" applyProtection="1">
      <alignment/>
      <protection locked="0"/>
    </xf>
    <xf numFmtId="0" fontId="2" fillId="33" borderId="61" xfId="0" applyFont="1" applyFill="1" applyBorder="1" applyAlignment="1">
      <alignment/>
    </xf>
    <xf numFmtId="0" fontId="2" fillId="33" borderId="62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0" fillId="0" borderId="64" xfId="0" applyFont="1" applyBorder="1" applyAlignment="1">
      <alignment horizontal="center" textRotation="90"/>
    </xf>
    <xf numFmtId="0" fontId="0" fillId="0" borderId="65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53" fillId="36" borderId="66" xfId="0" applyFont="1" applyFill="1" applyBorder="1" applyAlignment="1">
      <alignment/>
    </xf>
    <xf numFmtId="0" fontId="53" fillId="37" borderId="66" xfId="0" applyFont="1" applyFill="1" applyBorder="1" applyAlignment="1">
      <alignment/>
    </xf>
    <xf numFmtId="0" fontId="54" fillId="38" borderId="0" xfId="0" applyFont="1" applyFill="1" applyAlignment="1">
      <alignment/>
    </xf>
    <xf numFmtId="0" fontId="54" fillId="38" borderId="67" xfId="0" applyFont="1" applyFill="1" applyBorder="1" applyAlignment="1">
      <alignment/>
    </xf>
    <xf numFmtId="0" fontId="53" fillId="36" borderId="68" xfId="0" applyFont="1" applyFill="1" applyBorder="1" applyAlignment="1">
      <alignment/>
    </xf>
    <xf numFmtId="0" fontId="53" fillId="36" borderId="69" xfId="0" applyFont="1" applyFill="1" applyBorder="1" applyAlignment="1">
      <alignment/>
    </xf>
    <xf numFmtId="0" fontId="53" fillId="37" borderId="70" xfId="0" applyFont="1" applyFill="1" applyBorder="1" applyAlignment="1">
      <alignment/>
    </xf>
    <xf numFmtId="0" fontId="53" fillId="36" borderId="70" xfId="0" applyFont="1" applyFill="1" applyBorder="1" applyAlignment="1">
      <alignment/>
    </xf>
    <xf numFmtId="0" fontId="54" fillId="38" borderId="0" xfId="0" applyFont="1" applyFill="1" applyAlignment="1">
      <alignment/>
    </xf>
    <xf numFmtId="0" fontId="54" fillId="38" borderId="67" xfId="0" applyFont="1" applyFill="1" applyBorder="1" applyAlignment="1">
      <alignment/>
    </xf>
    <xf numFmtId="2" fontId="53" fillId="36" borderId="69" xfId="0" applyNumberFormat="1" applyFont="1" applyFill="1" applyBorder="1" applyAlignment="1">
      <alignment/>
    </xf>
    <xf numFmtId="2" fontId="53" fillId="37" borderId="66" xfId="0" applyNumberFormat="1" applyFont="1" applyFill="1" applyBorder="1" applyAlignment="1">
      <alignment/>
    </xf>
    <xf numFmtId="2" fontId="53" fillId="36" borderId="66" xfId="0" applyNumberFormat="1" applyFont="1" applyFill="1" applyBorder="1" applyAlignment="1">
      <alignment/>
    </xf>
    <xf numFmtId="0" fontId="0" fillId="0" borderId="71" xfId="0" applyFont="1" applyBorder="1" applyAlignment="1">
      <alignment horizontal="center" wrapText="1"/>
    </xf>
    <xf numFmtId="0" fontId="53" fillId="36" borderId="68" xfId="0" applyFont="1" applyFill="1" applyBorder="1" applyAlignment="1">
      <alignment/>
    </xf>
    <xf numFmtId="0" fontId="53" fillId="37" borderId="7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indent="2"/>
    </xf>
    <xf numFmtId="0" fontId="0" fillId="0" borderId="0" xfId="0" applyFont="1" applyAlignment="1">
      <alignment horizontal="right" indent="2"/>
    </xf>
    <xf numFmtId="1" fontId="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55" fillId="34" borderId="54" xfId="0" applyFont="1" applyFill="1" applyBorder="1" applyAlignment="1" applyProtection="1">
      <alignment horizontal="center"/>
      <protection locked="0"/>
    </xf>
    <xf numFmtId="0" fontId="55" fillId="34" borderId="55" xfId="0" applyFont="1" applyFill="1" applyBorder="1" applyAlignment="1" applyProtection="1">
      <alignment horizontal="center"/>
      <protection locked="0"/>
    </xf>
    <xf numFmtId="0" fontId="55" fillId="34" borderId="56" xfId="0" applyFont="1" applyFill="1" applyBorder="1" applyAlignment="1" applyProtection="1">
      <alignment horizontal="center"/>
      <protection locked="0"/>
    </xf>
    <xf numFmtId="0" fontId="55" fillId="34" borderId="57" xfId="0" applyFont="1" applyFill="1" applyBorder="1" applyAlignment="1" applyProtection="1">
      <alignment horizontal="center"/>
      <protection locked="0"/>
    </xf>
    <xf numFmtId="0" fontId="55" fillId="34" borderId="58" xfId="0" applyFont="1" applyFill="1" applyBorder="1" applyAlignment="1" applyProtection="1">
      <alignment horizontal="center"/>
      <protection locked="0"/>
    </xf>
    <xf numFmtId="0" fontId="55" fillId="34" borderId="59" xfId="0" applyFont="1" applyFill="1" applyBorder="1" applyAlignment="1" applyProtection="1">
      <alignment horizontal="center"/>
      <protection locked="0"/>
    </xf>
    <xf numFmtId="0" fontId="55" fillId="34" borderId="54" xfId="53" applyFont="1" applyFill="1" applyBorder="1" applyAlignment="1" applyProtection="1">
      <alignment horizontal="center"/>
      <protection locked="0"/>
    </xf>
    <xf numFmtId="0" fontId="0" fillId="34" borderId="77" xfId="0" applyFont="1" applyFill="1" applyBorder="1" applyAlignment="1">
      <alignment horizontal="center"/>
    </xf>
    <xf numFmtId="0" fontId="8" fillId="39" borderId="54" xfId="0" applyFont="1" applyFill="1" applyBorder="1" applyAlignment="1" applyProtection="1">
      <alignment horizontal="center"/>
      <protection locked="0"/>
    </xf>
    <xf numFmtId="0" fontId="8" fillId="39" borderId="55" xfId="0" applyFont="1" applyFill="1" applyBorder="1" applyAlignment="1" applyProtection="1">
      <alignment horizontal="center"/>
      <protection locked="0"/>
    </xf>
    <xf numFmtId="0" fontId="8" fillId="39" borderId="56" xfId="0" applyFont="1" applyFill="1" applyBorder="1" applyAlignment="1" applyProtection="1">
      <alignment horizontal="center"/>
      <protection locked="0"/>
    </xf>
    <xf numFmtId="0" fontId="8" fillId="39" borderId="57" xfId="0" applyFont="1" applyFill="1" applyBorder="1" applyAlignment="1" applyProtection="1">
      <alignment horizontal="center"/>
      <protection locked="0"/>
    </xf>
    <xf numFmtId="0" fontId="8" fillId="39" borderId="58" xfId="0" applyFont="1" applyFill="1" applyBorder="1" applyAlignment="1" applyProtection="1">
      <alignment horizontal="center"/>
      <protection locked="0"/>
    </xf>
    <xf numFmtId="0" fontId="8" fillId="39" borderId="59" xfId="0" applyFont="1" applyFill="1" applyBorder="1" applyAlignment="1" applyProtection="1">
      <alignment horizontal="center"/>
      <protection locked="0"/>
    </xf>
    <xf numFmtId="0" fontId="6" fillId="39" borderId="54" xfId="0" applyFont="1" applyFill="1" applyBorder="1" applyAlignment="1" applyProtection="1">
      <alignment horizontal="center"/>
      <protection locked="0"/>
    </xf>
    <xf numFmtId="0" fontId="6" fillId="39" borderId="55" xfId="0" applyFont="1" applyFill="1" applyBorder="1" applyAlignment="1" applyProtection="1">
      <alignment horizontal="center"/>
      <protection locked="0"/>
    </xf>
    <xf numFmtId="0" fontId="6" fillId="39" borderId="56" xfId="0" applyFont="1" applyFill="1" applyBorder="1" applyAlignment="1" applyProtection="1">
      <alignment horizontal="center"/>
      <protection locked="0"/>
    </xf>
    <xf numFmtId="0" fontId="6" fillId="39" borderId="57" xfId="0" applyFont="1" applyFill="1" applyBorder="1" applyAlignment="1" applyProtection="1">
      <alignment horizontal="center"/>
      <protection locked="0"/>
    </xf>
    <xf numFmtId="0" fontId="6" fillId="39" borderId="58" xfId="0" applyFont="1" applyFill="1" applyBorder="1" applyAlignment="1" applyProtection="1">
      <alignment horizontal="center"/>
      <protection locked="0"/>
    </xf>
    <xf numFmtId="0" fontId="6" fillId="39" borderId="59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0</xdr:colOff>
      <xdr:row>7</xdr:row>
      <xdr:rowOff>0</xdr:rowOff>
    </xdr:to>
    <xdr:pic>
      <xdr:nvPicPr>
        <xdr:cNvPr id="1" name="Picture 1" descr="Logo BQ 2004-Fond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ouis-philippe.milot@indemnisation.c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2"/>
  <sheetViews>
    <sheetView zoomScalePageLayoutView="0" workbookViewId="0" topLeftCell="A1">
      <selection activeCell="P3" sqref="P3"/>
    </sheetView>
  </sheetViews>
  <sheetFormatPr defaultColWidth="8.8515625" defaultRowHeight="12.75"/>
  <cols>
    <col min="1" max="1" width="13.00390625" style="0" customWidth="1"/>
    <col min="2" max="2" width="13.421875" style="0" customWidth="1"/>
  </cols>
  <sheetData>
    <row r="1" spans="1:16" ht="13.5" thickBot="1">
      <c r="A1" s="109" t="s">
        <v>19</v>
      </c>
      <c r="B1" s="110" t="s">
        <v>20</v>
      </c>
      <c r="C1" s="110" t="s">
        <v>0</v>
      </c>
      <c r="F1" s="103" t="s">
        <v>49</v>
      </c>
      <c r="G1" s="104" t="s">
        <v>50</v>
      </c>
      <c r="H1" s="104" t="s">
        <v>0</v>
      </c>
      <c r="K1" s="103" t="s">
        <v>20</v>
      </c>
      <c r="L1" s="110" t="s">
        <v>0</v>
      </c>
      <c r="O1" s="103" t="s">
        <v>9</v>
      </c>
      <c r="P1" s="104" t="s">
        <v>0</v>
      </c>
    </row>
    <row r="2" spans="1:16" ht="13.5" thickTop="1">
      <c r="A2" s="105">
        <v>0</v>
      </c>
      <c r="B2" s="111">
        <v>6</v>
      </c>
      <c r="C2" s="106">
        <v>200</v>
      </c>
      <c r="F2" s="105">
        <v>0</v>
      </c>
      <c r="G2" s="106">
        <v>10</v>
      </c>
      <c r="H2" s="106">
        <v>0</v>
      </c>
      <c r="K2" s="105">
        <v>3</v>
      </c>
      <c r="L2" s="106">
        <v>650</v>
      </c>
      <c r="O2" s="115" t="s">
        <v>53</v>
      </c>
      <c r="P2" s="106">
        <v>50</v>
      </c>
    </row>
    <row r="3" spans="1:16" ht="12.75">
      <c r="A3" s="107">
        <v>6.01</v>
      </c>
      <c r="B3" s="112">
        <v>6.25</v>
      </c>
      <c r="C3" s="102">
        <v>190</v>
      </c>
      <c r="F3" s="107">
        <v>1</v>
      </c>
      <c r="G3" s="102">
        <v>60</v>
      </c>
      <c r="H3" s="102">
        <v>10</v>
      </c>
      <c r="K3" s="107">
        <v>3.1</v>
      </c>
      <c r="L3" s="102">
        <v>645</v>
      </c>
      <c r="O3" s="116" t="s">
        <v>54</v>
      </c>
      <c r="P3" s="102">
        <v>100</v>
      </c>
    </row>
    <row r="4" spans="1:12" ht="12.75">
      <c r="A4" s="108">
        <v>6.26</v>
      </c>
      <c r="B4" s="113">
        <v>6.5</v>
      </c>
      <c r="C4" s="101">
        <v>180</v>
      </c>
      <c r="F4" s="108">
        <v>2</v>
      </c>
      <c r="G4" s="101">
        <v>90</v>
      </c>
      <c r="H4" s="101">
        <v>15</v>
      </c>
      <c r="K4" s="108">
        <v>3.2</v>
      </c>
      <c r="L4" s="101">
        <v>640</v>
      </c>
    </row>
    <row r="5" spans="1:12" ht="12.75">
      <c r="A5" s="107">
        <v>6.51</v>
      </c>
      <c r="B5" s="112">
        <v>6.75</v>
      </c>
      <c r="C5" s="102">
        <v>170</v>
      </c>
      <c r="F5" s="107">
        <v>3</v>
      </c>
      <c r="G5" s="102">
        <v>150</v>
      </c>
      <c r="H5" s="102">
        <v>25</v>
      </c>
      <c r="K5" s="107">
        <v>3.3</v>
      </c>
      <c r="L5" s="102">
        <v>635</v>
      </c>
    </row>
    <row r="6" spans="1:12" ht="12.75">
      <c r="A6" s="108">
        <v>6.76</v>
      </c>
      <c r="B6" s="113">
        <v>7</v>
      </c>
      <c r="C6" s="101">
        <v>160</v>
      </c>
      <c r="F6" s="108">
        <v>4</v>
      </c>
      <c r="G6" s="101">
        <v>210</v>
      </c>
      <c r="H6" s="101">
        <v>50</v>
      </c>
      <c r="K6" s="108">
        <v>3.4</v>
      </c>
      <c r="L6" s="101">
        <v>630</v>
      </c>
    </row>
    <row r="7" spans="1:12" ht="12.75">
      <c r="A7" s="107">
        <v>7.01</v>
      </c>
      <c r="B7" s="112">
        <v>7.25</v>
      </c>
      <c r="C7" s="102">
        <v>150</v>
      </c>
      <c r="F7" s="107">
        <v>5</v>
      </c>
      <c r="G7" s="102">
        <v>270</v>
      </c>
      <c r="H7" s="102">
        <v>75</v>
      </c>
      <c r="K7" s="107">
        <v>3.5</v>
      </c>
      <c r="L7" s="102">
        <v>625</v>
      </c>
    </row>
    <row r="8" spans="1:12" ht="12.75">
      <c r="A8" s="108">
        <v>7.26</v>
      </c>
      <c r="B8" s="113">
        <v>7.5</v>
      </c>
      <c r="C8" s="101">
        <v>140</v>
      </c>
      <c r="F8" s="108">
        <v>6</v>
      </c>
      <c r="G8" s="101">
        <v>999</v>
      </c>
      <c r="H8" s="101">
        <v>100</v>
      </c>
      <c r="K8" s="108">
        <v>3.6</v>
      </c>
      <c r="L8" s="101">
        <v>620</v>
      </c>
    </row>
    <row r="9" spans="1:12" ht="12.75">
      <c r="A9" s="107">
        <v>7.51</v>
      </c>
      <c r="B9" s="112">
        <v>7.75</v>
      </c>
      <c r="C9" s="102">
        <v>130</v>
      </c>
      <c r="K9" s="107">
        <v>3.7</v>
      </c>
      <c r="L9" s="102">
        <v>615</v>
      </c>
    </row>
    <row r="10" spans="1:12" ht="12.75">
      <c r="A10" s="108">
        <v>7.76</v>
      </c>
      <c r="B10" s="113">
        <v>8</v>
      </c>
      <c r="C10" s="101">
        <v>120</v>
      </c>
      <c r="K10" s="108">
        <v>3.8</v>
      </c>
      <c r="L10" s="101">
        <v>610</v>
      </c>
    </row>
    <row r="11" spans="1:12" ht="12.75">
      <c r="A11" s="107">
        <v>8.01</v>
      </c>
      <c r="B11" s="112">
        <v>8.5</v>
      </c>
      <c r="C11" s="102">
        <v>110</v>
      </c>
      <c r="K11" s="107">
        <v>3.9</v>
      </c>
      <c r="L11" s="102">
        <v>605</v>
      </c>
    </row>
    <row r="12" spans="1:12" ht="12.75">
      <c r="A12" s="108">
        <v>8.51</v>
      </c>
      <c r="B12" s="113">
        <v>9</v>
      </c>
      <c r="C12" s="101">
        <v>100</v>
      </c>
      <c r="K12" s="108">
        <v>4</v>
      </c>
      <c r="L12" s="101">
        <v>600</v>
      </c>
    </row>
    <row r="13" spans="1:12" ht="12.75">
      <c r="A13" s="107">
        <v>9.01</v>
      </c>
      <c r="B13" s="112">
        <v>9.5</v>
      </c>
      <c r="C13" s="102">
        <v>90</v>
      </c>
      <c r="K13" s="107">
        <v>4.1</v>
      </c>
      <c r="L13" s="102">
        <v>590</v>
      </c>
    </row>
    <row r="14" spans="1:12" ht="12.75">
      <c r="A14" s="108">
        <v>9.51</v>
      </c>
      <c r="B14" s="113">
        <v>10</v>
      </c>
      <c r="C14" s="101">
        <v>80</v>
      </c>
      <c r="K14" s="108">
        <v>4.2</v>
      </c>
      <c r="L14" s="101">
        <v>580</v>
      </c>
    </row>
    <row r="15" spans="1:12" ht="12.75">
      <c r="A15" s="107">
        <v>10.01</v>
      </c>
      <c r="B15" s="112">
        <v>10.5</v>
      </c>
      <c r="C15" s="102">
        <v>70</v>
      </c>
      <c r="K15" s="107">
        <v>4.3</v>
      </c>
      <c r="L15" s="102">
        <v>570</v>
      </c>
    </row>
    <row r="16" spans="1:12" ht="12.75">
      <c r="A16" s="108">
        <v>10.51</v>
      </c>
      <c r="B16" s="113">
        <v>11</v>
      </c>
      <c r="C16" s="101">
        <v>60</v>
      </c>
      <c r="K16" s="108">
        <v>4.4</v>
      </c>
      <c r="L16" s="101">
        <v>560</v>
      </c>
    </row>
    <row r="17" spans="1:12" ht="12.75">
      <c r="A17" s="107">
        <v>11.01</v>
      </c>
      <c r="B17" s="112">
        <v>11.5</v>
      </c>
      <c r="C17" s="102">
        <v>50</v>
      </c>
      <c r="K17" s="107">
        <v>4.5</v>
      </c>
      <c r="L17" s="102">
        <v>550</v>
      </c>
    </row>
    <row r="18" spans="1:12" ht="12.75">
      <c r="A18" s="108">
        <v>11.51</v>
      </c>
      <c r="B18" s="113">
        <v>12</v>
      </c>
      <c r="C18" s="101">
        <v>40</v>
      </c>
      <c r="K18" s="108">
        <v>4.6</v>
      </c>
      <c r="L18" s="101">
        <v>540</v>
      </c>
    </row>
    <row r="19" spans="1:12" ht="12.75">
      <c r="A19" s="107">
        <v>12.01</v>
      </c>
      <c r="B19" s="112">
        <v>12.5</v>
      </c>
      <c r="C19" s="102">
        <v>30</v>
      </c>
      <c r="K19" s="107">
        <v>4.7</v>
      </c>
      <c r="L19" s="102">
        <v>530</v>
      </c>
    </row>
    <row r="20" spans="1:12" ht="12.75">
      <c r="A20" s="108">
        <v>12.51</v>
      </c>
      <c r="B20" s="113">
        <v>13</v>
      </c>
      <c r="C20" s="101">
        <v>20</v>
      </c>
      <c r="K20" s="108">
        <v>4.8</v>
      </c>
      <c r="L20" s="101">
        <v>520</v>
      </c>
    </row>
    <row r="21" spans="1:12" ht="12.75">
      <c r="A21" s="107">
        <v>13.01</v>
      </c>
      <c r="B21" s="112">
        <v>99</v>
      </c>
      <c r="C21" s="102">
        <v>10</v>
      </c>
      <c r="K21" s="107">
        <v>4.9</v>
      </c>
      <c r="L21" s="102">
        <v>510</v>
      </c>
    </row>
    <row r="22" spans="11:12" ht="12.75">
      <c r="K22" s="108">
        <v>5</v>
      </c>
      <c r="L22" s="101">
        <v>500</v>
      </c>
    </row>
    <row r="23" spans="11:12" ht="12.75">
      <c r="K23" s="107">
        <v>5.10000000000001</v>
      </c>
      <c r="L23" s="102">
        <v>490</v>
      </c>
    </row>
    <row r="24" spans="11:12" ht="12.75">
      <c r="K24" s="108">
        <v>5.20000000000002</v>
      </c>
      <c r="L24" s="101">
        <v>480</v>
      </c>
    </row>
    <row r="25" spans="11:12" ht="12.75">
      <c r="K25" s="107">
        <v>5.30000000000003</v>
      </c>
      <c r="L25" s="102">
        <v>470</v>
      </c>
    </row>
    <row r="26" spans="11:12" ht="12.75">
      <c r="K26" s="108">
        <v>5.40000000000004</v>
      </c>
      <c r="L26" s="101">
        <v>460</v>
      </c>
    </row>
    <row r="27" spans="11:12" ht="12.75">
      <c r="K27" s="107">
        <v>5.50000000000005</v>
      </c>
      <c r="L27" s="102">
        <v>450</v>
      </c>
    </row>
    <row r="28" spans="11:12" ht="12.75">
      <c r="K28" s="108">
        <v>5.60000000000006</v>
      </c>
      <c r="L28" s="101">
        <v>440</v>
      </c>
    </row>
    <row r="29" spans="11:12" ht="12.75">
      <c r="K29" s="107">
        <v>5.70000000000007</v>
      </c>
      <c r="L29" s="102">
        <v>430</v>
      </c>
    </row>
    <row r="30" spans="11:12" ht="12.75">
      <c r="K30" s="108">
        <v>5.80000000000008</v>
      </c>
      <c r="L30" s="101">
        <v>420</v>
      </c>
    </row>
    <row r="31" spans="11:12" ht="12.75">
      <c r="K31" s="107">
        <v>5.90000000000009</v>
      </c>
      <c r="L31" s="102">
        <v>410</v>
      </c>
    </row>
    <row r="32" spans="11:12" ht="12.75">
      <c r="K32" s="108">
        <v>6.0000000000001</v>
      </c>
      <c r="L32" s="101">
        <v>400</v>
      </c>
    </row>
    <row r="33" spans="11:12" ht="12.75">
      <c r="K33" s="107">
        <v>6.10000000000011</v>
      </c>
      <c r="L33" s="102">
        <v>390</v>
      </c>
    </row>
    <row r="34" spans="11:12" ht="12.75">
      <c r="K34" s="108">
        <v>6.20000000000012</v>
      </c>
      <c r="L34" s="101">
        <v>380</v>
      </c>
    </row>
    <row r="35" spans="11:12" ht="12.75">
      <c r="K35" s="107">
        <v>6.30000000000013</v>
      </c>
      <c r="L35" s="102">
        <v>370</v>
      </c>
    </row>
    <row r="36" spans="11:12" ht="12.75">
      <c r="K36" s="108">
        <v>6.40000000000014</v>
      </c>
      <c r="L36" s="101">
        <v>360</v>
      </c>
    </row>
    <row r="37" spans="11:12" ht="12.75">
      <c r="K37" s="107">
        <v>6.50000000000015</v>
      </c>
      <c r="L37" s="102">
        <v>350</v>
      </c>
    </row>
    <row r="38" spans="11:12" ht="12.75">
      <c r="K38" s="108">
        <v>6.60000000000016</v>
      </c>
      <c r="L38" s="101">
        <v>340</v>
      </c>
    </row>
    <row r="39" spans="11:12" ht="12.75">
      <c r="K39" s="107">
        <v>6.70000000000018</v>
      </c>
      <c r="L39" s="102">
        <v>330</v>
      </c>
    </row>
    <row r="40" spans="11:12" ht="12.75">
      <c r="K40" s="108">
        <v>6.80000000000019</v>
      </c>
      <c r="L40" s="101">
        <v>320</v>
      </c>
    </row>
    <row r="41" spans="11:12" ht="12.75">
      <c r="K41" s="107">
        <v>6.9000000000002</v>
      </c>
      <c r="L41" s="102">
        <v>310</v>
      </c>
    </row>
    <row r="42" spans="11:12" ht="12.75">
      <c r="K42" s="108">
        <v>7.00000000000021</v>
      </c>
      <c r="L42" s="101">
        <v>300</v>
      </c>
    </row>
    <row r="43" spans="11:12" ht="12.75">
      <c r="K43" s="107">
        <v>7.10000000000022</v>
      </c>
      <c r="L43" s="102">
        <v>290</v>
      </c>
    </row>
    <row r="44" spans="11:12" ht="12.75">
      <c r="K44" s="108">
        <v>7.20000000000023</v>
      </c>
      <c r="L44" s="101">
        <v>280</v>
      </c>
    </row>
    <row r="45" spans="11:12" ht="12.75">
      <c r="K45" s="107">
        <v>7.30000000000024</v>
      </c>
      <c r="L45" s="102">
        <v>270</v>
      </c>
    </row>
    <row r="46" spans="11:12" ht="12.75">
      <c r="K46" s="108">
        <v>7.40000000000025</v>
      </c>
      <c r="L46" s="101">
        <v>260</v>
      </c>
    </row>
    <row r="47" spans="11:12" ht="12.75">
      <c r="K47" s="107">
        <v>7.50000000000026</v>
      </c>
      <c r="L47" s="102">
        <v>250</v>
      </c>
    </row>
    <row r="48" spans="11:12" ht="12.75">
      <c r="K48" s="108">
        <v>7.60000000000027</v>
      </c>
      <c r="L48" s="101">
        <v>240</v>
      </c>
    </row>
    <row r="49" spans="11:12" ht="12.75">
      <c r="K49" s="107">
        <v>7.70000000000028</v>
      </c>
      <c r="L49" s="102">
        <v>230</v>
      </c>
    </row>
    <row r="50" spans="11:12" ht="12.75">
      <c r="K50" s="108">
        <v>7.80000000000029</v>
      </c>
      <c r="L50" s="101">
        <v>220</v>
      </c>
    </row>
    <row r="51" spans="11:12" ht="12.75">
      <c r="K51" s="107">
        <v>7.9000000000003</v>
      </c>
      <c r="L51" s="102">
        <v>210</v>
      </c>
    </row>
    <row r="52" spans="11:12" ht="12.75">
      <c r="K52" s="108">
        <v>8.00000000000031</v>
      </c>
      <c r="L52" s="101">
        <v>200</v>
      </c>
    </row>
    <row r="53" spans="11:12" ht="12.75">
      <c r="K53" s="107">
        <v>8.10000000000032</v>
      </c>
      <c r="L53" s="102">
        <v>190</v>
      </c>
    </row>
    <row r="54" spans="11:12" ht="12.75">
      <c r="K54" s="108">
        <v>8.20000000000033</v>
      </c>
      <c r="L54" s="101">
        <v>180</v>
      </c>
    </row>
    <row r="55" spans="11:12" ht="12.75">
      <c r="K55" s="107">
        <v>8.30000000000034</v>
      </c>
      <c r="L55" s="102">
        <v>170</v>
      </c>
    </row>
    <row r="56" spans="11:12" ht="12.75">
      <c r="K56" s="108">
        <v>8.40000000000035</v>
      </c>
      <c r="L56" s="101">
        <v>160</v>
      </c>
    </row>
    <row r="57" spans="11:12" ht="12.75">
      <c r="K57" s="107">
        <v>8.50000000000036</v>
      </c>
      <c r="L57" s="102">
        <v>150</v>
      </c>
    </row>
    <row r="58" spans="11:12" ht="12.75">
      <c r="K58" s="108">
        <v>8.60000000000037</v>
      </c>
      <c r="L58" s="101">
        <v>140</v>
      </c>
    </row>
    <row r="59" spans="11:12" ht="12.75">
      <c r="K59" s="107">
        <v>8.70000000000038</v>
      </c>
      <c r="L59" s="102">
        <v>130</v>
      </c>
    </row>
    <row r="60" spans="11:12" ht="12.75">
      <c r="K60" s="108">
        <v>8.80000000000039</v>
      </c>
      <c r="L60" s="101">
        <v>120</v>
      </c>
    </row>
    <row r="61" spans="11:12" ht="12.75">
      <c r="K61" s="107">
        <v>8.9000000000004</v>
      </c>
      <c r="L61" s="102">
        <v>110</v>
      </c>
    </row>
    <row r="62" spans="11:12" ht="12.75">
      <c r="K62" s="108">
        <v>99</v>
      </c>
      <c r="L62" s="101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89"/>
  <sheetViews>
    <sheetView zoomScale="80" zoomScaleNormal="80" zoomScalePageLayoutView="0" workbookViewId="0" topLeftCell="A1">
      <selection activeCell="E7" sqref="E7:J7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42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13U B Garçons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 aca="true" t="shared" si="8" ref="AF10:AF17">IF(AE10=1,"1er:",IF(AE10=2,"2e:",IF(AE10=3,"3e:","")))</f>
      </c>
      <c r="AG10" s="18">
        <f aca="true" t="shared" si="9" ref="AG10:AG17">IF(AE10=1,C10,IF(AE10=2,C10,IF(AE10=3,C10,"")))</f>
      </c>
      <c r="AH10" s="18">
        <f aca="true" t="shared" si="10" ref="AH10:AH17">IF(AE10=1,B10,IF(AE10=2,B10,IF(AE10=3,B10,"")))</f>
      </c>
      <c r="AI10" s="18">
        <f aca="true" t="shared" si="11" ref="AI10:AI17">IF(AE10=1,"de",IF(AE10=2,"de",IF(AE10=3,"de","")))</f>
      </c>
      <c r="AJ10" s="18">
        <f aca="true" t="shared" si="12" ref="AJ10:AJ17"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13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 t="shared" si="8"/>
      </c>
      <c r="AG11" s="18">
        <f t="shared" si="9"/>
      </c>
      <c r="AH11" s="18">
        <f t="shared" si="10"/>
      </c>
      <c r="AI11" s="18">
        <f t="shared" si="11"/>
      </c>
      <c r="AJ11" s="18">
        <f t="shared" si="12"/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13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 t="shared" si="8"/>
      </c>
      <c r="AG12" s="18">
        <f t="shared" si="9"/>
      </c>
      <c r="AH12" s="18">
        <f t="shared" si="10"/>
      </c>
      <c r="AI12" s="18">
        <f t="shared" si="11"/>
      </c>
      <c r="AJ12" s="18">
        <f t="shared" si="12"/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13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 t="shared" si="8"/>
      </c>
      <c r="AG13" s="18">
        <f t="shared" si="9"/>
      </c>
      <c r="AH13" s="18">
        <f t="shared" si="10"/>
      </c>
      <c r="AI13" s="18">
        <f t="shared" si="11"/>
      </c>
      <c r="AJ13" s="18">
        <f t="shared" si="12"/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13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t="shared" si="8"/>
      </c>
      <c r="AG14" s="18">
        <f t="shared" si="9"/>
      </c>
      <c r="AH14" s="18">
        <f t="shared" si="10"/>
      </c>
      <c r="AI14" s="18">
        <f t="shared" si="11"/>
      </c>
      <c r="AJ14" s="18">
        <f t="shared" si="12"/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13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t="shared" si="8"/>
      </c>
      <c r="AG15" s="18">
        <f t="shared" si="9"/>
      </c>
      <c r="AH15" s="18">
        <f t="shared" si="10"/>
      </c>
      <c r="AI15" s="18">
        <f t="shared" si="11"/>
      </c>
      <c r="AJ15" s="18">
        <f t="shared" si="12"/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13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8"/>
      </c>
      <c r="AG16" s="18">
        <f t="shared" si="9"/>
      </c>
      <c r="AH16" s="18">
        <f t="shared" si="10"/>
      </c>
      <c r="AI16" s="18">
        <f t="shared" si="11"/>
      </c>
      <c r="AJ16" s="18">
        <f t="shared" si="12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13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8"/>
      </c>
      <c r="AG17" s="18">
        <f t="shared" si="9"/>
      </c>
      <c r="AH17" s="18">
        <f t="shared" si="10"/>
      </c>
      <c r="AI17" s="18">
        <f t="shared" si="11"/>
      </c>
      <c r="AJ17" s="18">
        <f t="shared" si="12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13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aca="true" t="shared" si="22" ref="AF18:AF77">IF(AE18=1,"1er:",IF(AE18=2,"2e:",IF(AE18=3,"3e:","")))</f>
      </c>
      <c r="AG18" s="18">
        <f aca="true" t="shared" si="23" ref="AG18:AG77">IF(AE18=1,C18,IF(AE18=2,C18,IF(AE18=3,C18,"")))</f>
      </c>
      <c r="AH18" s="18">
        <f aca="true" t="shared" si="24" ref="AH18:AH77">IF(AE18=1,B18,IF(AE18=2,B18,IF(AE18=3,B18,"")))</f>
      </c>
      <c r="AI18" s="18">
        <f aca="true" t="shared" si="25" ref="AI18:AI77">IF(AE18=1,"de",IF(AE18=2,"de",IF(AE18=3,"de","")))</f>
      </c>
      <c r="AJ18" s="18">
        <f aca="true" t="shared" si="26" ref="AJ18:AJ77">IF(AE18=1,D18,IF(AE18=2,D18,IF(AE18=3,D18,"")))</f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13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aca="true" t="shared" si="27" ref="AF19:AF26">IF(AE19=1,"1er:",IF(AE19=2,"2e:",IF(AE19=3,"3e:","")))</f>
      </c>
      <c r="AG19" s="18">
        <f aca="true" t="shared" si="28" ref="AG19:AG26">IF(AE19=1,C19,IF(AE19=2,C19,IF(AE19=3,C19,"")))</f>
      </c>
      <c r="AH19" s="18">
        <f aca="true" t="shared" si="29" ref="AH19:AH26">IF(AE19=1,B19,IF(AE19=2,B19,IF(AE19=3,B19,"")))</f>
      </c>
      <c r="AI19" s="18">
        <f aca="true" t="shared" si="30" ref="AI19:AI26">IF(AE19=1,"de",IF(AE19=2,"de",IF(AE19=3,"de","")))</f>
      </c>
      <c r="AJ19" s="18">
        <f aca="true" t="shared" si="31" ref="AJ19:AJ26">IF(AE19=1,D19,IF(AE19=2,D19,IF(AE19=3,D19,"")))</f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13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27"/>
      </c>
      <c r="AG20" s="18">
        <f t="shared" si="28"/>
      </c>
      <c r="AH20" s="18">
        <f t="shared" si="29"/>
      </c>
      <c r="AI20" s="18">
        <f t="shared" si="30"/>
      </c>
      <c r="AJ20" s="18">
        <f t="shared" si="31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13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t="shared" si="27"/>
      </c>
      <c r="AG21" s="18">
        <f t="shared" si="28"/>
      </c>
      <c r="AH21" s="18">
        <f t="shared" si="29"/>
      </c>
      <c r="AI21" s="18">
        <f t="shared" si="30"/>
      </c>
      <c r="AJ21" s="18">
        <f t="shared" si="31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13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t="shared" si="27"/>
      </c>
      <c r="AG22" s="18">
        <f t="shared" si="28"/>
      </c>
      <c r="AH22" s="18">
        <f t="shared" si="29"/>
      </c>
      <c r="AI22" s="18">
        <f t="shared" si="30"/>
      </c>
      <c r="AJ22" s="18">
        <f t="shared" si="31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13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27"/>
      </c>
      <c r="AG23" s="18">
        <f t="shared" si="28"/>
      </c>
      <c r="AH23" s="18">
        <f t="shared" si="29"/>
      </c>
      <c r="AI23" s="18">
        <f t="shared" si="30"/>
      </c>
      <c r="AJ23" s="18">
        <f t="shared" si="31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13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t="shared" si="27"/>
      </c>
      <c r="AG24" s="18">
        <f t="shared" si="28"/>
      </c>
      <c r="AH24" s="18">
        <f t="shared" si="29"/>
      </c>
      <c r="AI24" s="18">
        <f t="shared" si="30"/>
      </c>
      <c r="AJ24" s="18">
        <f t="shared" si="31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13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t="shared" si="27"/>
      </c>
      <c r="AG25" s="18">
        <f t="shared" si="28"/>
      </c>
      <c r="AH25" s="18">
        <f t="shared" si="29"/>
      </c>
      <c r="AI25" s="18">
        <f t="shared" si="30"/>
      </c>
      <c r="AJ25" s="18">
        <f t="shared" si="31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13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27"/>
      </c>
      <c r="AG26" s="18">
        <f t="shared" si="28"/>
      </c>
      <c r="AH26" s="18">
        <f t="shared" si="29"/>
      </c>
      <c r="AI26" s="18">
        <f t="shared" si="30"/>
      </c>
      <c r="AJ26" s="18">
        <f t="shared" si="31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13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22"/>
      </c>
      <c r="AG27" s="18">
        <f t="shared" si="23"/>
      </c>
      <c r="AH27" s="18">
        <f t="shared" si="24"/>
      </c>
      <c r="AI27" s="18">
        <f t="shared" si="25"/>
      </c>
      <c r="AJ27" s="18">
        <f t="shared" si="26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13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22"/>
      </c>
      <c r="AG28" s="18">
        <f t="shared" si="23"/>
      </c>
      <c r="AH28" s="18">
        <f t="shared" si="24"/>
      </c>
      <c r="AI28" s="18">
        <f t="shared" si="25"/>
      </c>
      <c r="AJ28" s="18">
        <f t="shared" si="26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13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22"/>
      </c>
      <c r="AG29" s="18">
        <f t="shared" si="23"/>
      </c>
      <c r="AH29" s="18">
        <f t="shared" si="24"/>
      </c>
      <c r="AI29" s="18">
        <f t="shared" si="25"/>
      </c>
      <c r="AJ29" s="18">
        <f t="shared" si="26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13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22"/>
      </c>
      <c r="AG30" s="18">
        <f t="shared" si="23"/>
      </c>
      <c r="AH30" s="18">
        <f t="shared" si="24"/>
      </c>
      <c r="AI30" s="18">
        <f t="shared" si="25"/>
      </c>
      <c r="AJ30" s="18">
        <f t="shared" si="26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13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22"/>
      </c>
      <c r="AG31" s="18">
        <f t="shared" si="23"/>
      </c>
      <c r="AH31" s="18">
        <f t="shared" si="24"/>
      </c>
      <c r="AI31" s="18">
        <f t="shared" si="25"/>
      </c>
      <c r="AJ31" s="18">
        <f t="shared" si="26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13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22"/>
      </c>
      <c r="AG32" s="18">
        <f t="shared" si="23"/>
      </c>
      <c r="AH32" s="18">
        <f t="shared" si="24"/>
      </c>
      <c r="AI32" s="18">
        <f t="shared" si="25"/>
      </c>
      <c r="AJ32" s="18">
        <f t="shared" si="26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13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22"/>
      </c>
      <c r="AG33" s="18">
        <f t="shared" si="23"/>
      </c>
      <c r="AH33" s="18">
        <f t="shared" si="24"/>
      </c>
      <c r="AI33" s="18">
        <f t="shared" si="25"/>
      </c>
      <c r="AJ33" s="18">
        <f t="shared" si="26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13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22"/>
      </c>
      <c r="AG34" s="18">
        <f t="shared" si="23"/>
      </c>
      <c r="AH34" s="18">
        <f t="shared" si="24"/>
      </c>
      <c r="AI34" s="18">
        <f t="shared" si="25"/>
      </c>
      <c r="AJ34" s="18">
        <f t="shared" si="26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13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22"/>
      </c>
      <c r="AG35" s="18">
        <f t="shared" si="23"/>
      </c>
      <c r="AH35" s="18">
        <f t="shared" si="24"/>
      </c>
      <c r="AI35" s="18">
        <f t="shared" si="25"/>
      </c>
      <c r="AJ35" s="18">
        <f t="shared" si="26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13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22"/>
      </c>
      <c r="AG36" s="18">
        <f t="shared" si="23"/>
      </c>
      <c r="AH36" s="18">
        <f t="shared" si="24"/>
      </c>
      <c r="AI36" s="18">
        <f t="shared" si="25"/>
      </c>
      <c r="AJ36" s="18">
        <f t="shared" si="26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13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22"/>
      </c>
      <c r="AG37" s="18">
        <f t="shared" si="23"/>
      </c>
      <c r="AH37" s="18">
        <f t="shared" si="24"/>
      </c>
      <c r="AI37" s="18">
        <f t="shared" si="25"/>
      </c>
      <c r="AJ37" s="18">
        <f t="shared" si="26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13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22"/>
      </c>
      <c r="AG38" s="18">
        <f t="shared" si="23"/>
      </c>
      <c r="AH38" s="18">
        <f t="shared" si="24"/>
      </c>
      <c r="AI38" s="18">
        <f t="shared" si="25"/>
      </c>
      <c r="AJ38" s="18">
        <f t="shared" si="26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13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22"/>
      </c>
      <c r="AG39" s="18">
        <f t="shared" si="23"/>
      </c>
      <c r="AH39" s="18">
        <f t="shared" si="24"/>
      </c>
      <c r="AI39" s="18">
        <f t="shared" si="25"/>
      </c>
      <c r="AJ39" s="18">
        <f t="shared" si="26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13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22"/>
      </c>
      <c r="AG40" s="18">
        <f t="shared" si="23"/>
      </c>
      <c r="AH40" s="18">
        <f t="shared" si="24"/>
      </c>
      <c r="AI40" s="18">
        <f t="shared" si="25"/>
      </c>
      <c r="AJ40" s="18">
        <f t="shared" si="26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13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22"/>
      </c>
      <c r="AG41" s="18">
        <f t="shared" si="23"/>
      </c>
      <c r="AH41" s="18">
        <f t="shared" si="24"/>
      </c>
      <c r="AI41" s="18">
        <f t="shared" si="25"/>
      </c>
      <c r="AJ41" s="18">
        <f t="shared" si="26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32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33" ref="P42:P73">IF(OR(K42="",K42=0),"",VLOOKUP(K42,TempsPoints,3,TRUE)-10*L42)</f>
      </c>
      <c r="Q42" s="24">
        <f aca="true" t="shared" si="34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5" ref="U42:U73">(S42*VLOOKUP("Plaque",LancerPoints,2,FALSE))+(T42*VLOOKUP("Centre",LancerPoints,2,FALSE))</f>
        <v>0</v>
      </c>
      <c r="V42" s="58">
        <f t="shared" si="14"/>
        <v>0</v>
      </c>
      <c r="W42" s="56">
        <f t="shared" si="13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22"/>
      </c>
      <c r="AG42" s="18">
        <f t="shared" si="23"/>
      </c>
      <c r="AH42" s="18">
        <f t="shared" si="24"/>
      </c>
      <c r="AI42" s="18">
        <f t="shared" si="25"/>
      </c>
      <c r="AJ42" s="18">
        <f t="shared" si="26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32"/>
        <v>0</v>
      </c>
      <c r="K43" s="47"/>
      <c r="L43" s="48"/>
      <c r="M43" s="49"/>
      <c r="N43" s="50"/>
      <c r="O43" s="23">
        <f t="shared" si="2"/>
        <v>0</v>
      </c>
      <c r="P43" s="24">
        <f t="shared" si="33"/>
      </c>
      <c r="Q43" s="24">
        <f t="shared" si="34"/>
      </c>
      <c r="R43" s="25">
        <f t="shared" si="5"/>
        <v>0</v>
      </c>
      <c r="S43" s="80"/>
      <c r="T43" s="81"/>
      <c r="U43" s="96">
        <f t="shared" si="35"/>
        <v>0</v>
      </c>
      <c r="V43" s="58">
        <f t="shared" si="14"/>
        <v>0</v>
      </c>
      <c r="W43" s="56">
        <f t="shared" si="13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22"/>
      </c>
      <c r="AG43" s="18">
        <f t="shared" si="23"/>
      </c>
      <c r="AH43" s="18">
        <f t="shared" si="24"/>
      </c>
      <c r="AI43" s="18">
        <f t="shared" si="25"/>
      </c>
      <c r="AJ43" s="18">
        <f t="shared" si="26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32"/>
        <v>0</v>
      </c>
      <c r="K44" s="47"/>
      <c r="L44" s="48"/>
      <c r="M44" s="49"/>
      <c r="N44" s="50"/>
      <c r="O44" s="23">
        <f t="shared" si="2"/>
        <v>0</v>
      </c>
      <c r="P44" s="24">
        <f t="shared" si="33"/>
      </c>
      <c r="Q44" s="24">
        <f t="shared" si="34"/>
      </c>
      <c r="R44" s="25">
        <f t="shared" si="5"/>
        <v>0</v>
      </c>
      <c r="S44" s="80"/>
      <c r="T44" s="81"/>
      <c r="U44" s="96">
        <f t="shared" si="35"/>
        <v>0</v>
      </c>
      <c r="V44" s="58">
        <f t="shared" si="14"/>
        <v>0</v>
      </c>
      <c r="W44" s="56">
        <f t="shared" si="13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22"/>
      </c>
      <c r="AG44" s="18">
        <f t="shared" si="23"/>
      </c>
      <c r="AH44" s="18">
        <f t="shared" si="24"/>
      </c>
      <c r="AI44" s="18">
        <f t="shared" si="25"/>
      </c>
      <c r="AJ44" s="18">
        <f t="shared" si="26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32"/>
        <v>0</v>
      </c>
      <c r="K45" s="47"/>
      <c r="L45" s="48"/>
      <c r="M45" s="49"/>
      <c r="N45" s="50"/>
      <c r="O45" s="23">
        <f t="shared" si="2"/>
        <v>0</v>
      </c>
      <c r="P45" s="24">
        <f t="shared" si="33"/>
      </c>
      <c r="Q45" s="24">
        <f t="shared" si="34"/>
      </c>
      <c r="R45" s="25">
        <f t="shared" si="5"/>
        <v>0</v>
      </c>
      <c r="S45" s="80"/>
      <c r="T45" s="81"/>
      <c r="U45" s="96">
        <f t="shared" si="35"/>
        <v>0</v>
      </c>
      <c r="V45" s="58">
        <f t="shared" si="14"/>
        <v>0</v>
      </c>
      <c r="W45" s="56">
        <f t="shared" si="13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22"/>
      </c>
      <c r="AG45" s="18">
        <f t="shared" si="23"/>
      </c>
      <c r="AH45" s="18">
        <f t="shared" si="24"/>
      </c>
      <c r="AI45" s="18">
        <f t="shared" si="25"/>
      </c>
      <c r="AJ45" s="18">
        <f t="shared" si="26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32"/>
        <v>0</v>
      </c>
      <c r="K46" s="47"/>
      <c r="L46" s="48"/>
      <c r="M46" s="49"/>
      <c r="N46" s="50"/>
      <c r="O46" s="23">
        <f t="shared" si="2"/>
        <v>0</v>
      </c>
      <c r="P46" s="24">
        <f t="shared" si="33"/>
      </c>
      <c r="Q46" s="24">
        <f t="shared" si="34"/>
      </c>
      <c r="R46" s="25">
        <f t="shared" si="5"/>
        <v>0</v>
      </c>
      <c r="S46" s="80"/>
      <c r="T46" s="81"/>
      <c r="U46" s="96">
        <f t="shared" si="35"/>
        <v>0</v>
      </c>
      <c r="V46" s="58">
        <f t="shared" si="14"/>
        <v>0</v>
      </c>
      <c r="W46" s="56">
        <f t="shared" si="13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22"/>
      </c>
      <c r="AG46" s="18">
        <f t="shared" si="23"/>
      </c>
      <c r="AH46" s="18">
        <f t="shared" si="24"/>
      </c>
      <c r="AI46" s="18">
        <f t="shared" si="25"/>
      </c>
      <c r="AJ46" s="18">
        <f t="shared" si="26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32"/>
        <v>0</v>
      </c>
      <c r="K47" s="47"/>
      <c r="L47" s="48"/>
      <c r="M47" s="49"/>
      <c r="N47" s="50"/>
      <c r="O47" s="23">
        <f t="shared" si="2"/>
        <v>0</v>
      </c>
      <c r="P47" s="24">
        <f t="shared" si="33"/>
      </c>
      <c r="Q47" s="24">
        <f t="shared" si="34"/>
      </c>
      <c r="R47" s="25">
        <f t="shared" si="5"/>
        <v>0</v>
      </c>
      <c r="S47" s="80"/>
      <c r="T47" s="81"/>
      <c r="U47" s="96">
        <f t="shared" si="35"/>
        <v>0</v>
      </c>
      <c r="V47" s="58">
        <f t="shared" si="14"/>
        <v>0</v>
      </c>
      <c r="W47" s="56">
        <f t="shared" si="13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22"/>
      </c>
      <c r="AG47" s="18">
        <f t="shared" si="23"/>
      </c>
      <c r="AH47" s="18">
        <f t="shared" si="24"/>
      </c>
      <c r="AI47" s="18">
        <f t="shared" si="25"/>
      </c>
      <c r="AJ47" s="18">
        <f t="shared" si="26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32"/>
        <v>0</v>
      </c>
      <c r="K48" s="47"/>
      <c r="L48" s="48"/>
      <c r="M48" s="49"/>
      <c r="N48" s="50"/>
      <c r="O48" s="23">
        <f t="shared" si="2"/>
        <v>0</v>
      </c>
      <c r="P48" s="24">
        <f t="shared" si="33"/>
      </c>
      <c r="Q48" s="24">
        <f t="shared" si="34"/>
      </c>
      <c r="R48" s="25">
        <f t="shared" si="5"/>
        <v>0</v>
      </c>
      <c r="S48" s="80"/>
      <c r="T48" s="81"/>
      <c r="U48" s="96">
        <f t="shared" si="35"/>
        <v>0</v>
      </c>
      <c r="V48" s="58">
        <f t="shared" si="14"/>
        <v>0</v>
      </c>
      <c r="W48" s="56">
        <f t="shared" si="13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22"/>
      </c>
      <c r="AG48" s="18">
        <f t="shared" si="23"/>
      </c>
      <c r="AH48" s="18">
        <f t="shared" si="24"/>
      </c>
      <c r="AI48" s="18">
        <f t="shared" si="25"/>
      </c>
      <c r="AJ48" s="18">
        <f t="shared" si="26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32"/>
        <v>0</v>
      </c>
      <c r="K49" s="47"/>
      <c r="L49" s="48"/>
      <c r="M49" s="49"/>
      <c r="N49" s="50"/>
      <c r="O49" s="23">
        <f t="shared" si="2"/>
        <v>0</v>
      </c>
      <c r="P49" s="24">
        <f t="shared" si="33"/>
      </c>
      <c r="Q49" s="24">
        <f t="shared" si="34"/>
      </c>
      <c r="R49" s="25">
        <f t="shared" si="5"/>
        <v>0</v>
      </c>
      <c r="S49" s="80"/>
      <c r="T49" s="81"/>
      <c r="U49" s="96">
        <f t="shared" si="35"/>
        <v>0</v>
      </c>
      <c r="V49" s="58">
        <f t="shared" si="14"/>
        <v>0</v>
      </c>
      <c r="W49" s="56">
        <f t="shared" si="13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22"/>
      </c>
      <c r="AG49" s="18">
        <f t="shared" si="23"/>
      </c>
      <c r="AH49" s="18">
        <f t="shared" si="24"/>
      </c>
      <c r="AI49" s="18">
        <f t="shared" si="25"/>
      </c>
      <c r="AJ49" s="18">
        <f t="shared" si="26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32"/>
        <v>0</v>
      </c>
      <c r="K50" s="47"/>
      <c r="L50" s="48"/>
      <c r="M50" s="49"/>
      <c r="N50" s="50"/>
      <c r="O50" s="23">
        <f t="shared" si="2"/>
        <v>0</v>
      </c>
      <c r="P50" s="24">
        <f t="shared" si="33"/>
      </c>
      <c r="Q50" s="24">
        <f t="shared" si="34"/>
      </c>
      <c r="R50" s="25">
        <f t="shared" si="5"/>
        <v>0</v>
      </c>
      <c r="S50" s="80"/>
      <c r="T50" s="81"/>
      <c r="U50" s="96">
        <f t="shared" si="35"/>
        <v>0</v>
      </c>
      <c r="V50" s="58">
        <f t="shared" si="14"/>
        <v>0</v>
      </c>
      <c r="W50" s="56">
        <f t="shared" si="13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22"/>
      </c>
      <c r="AG50" s="18">
        <f t="shared" si="23"/>
      </c>
      <c r="AH50" s="18">
        <f t="shared" si="24"/>
      </c>
      <c r="AI50" s="18">
        <f t="shared" si="25"/>
      </c>
      <c r="AJ50" s="18">
        <f t="shared" si="26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32"/>
        <v>0</v>
      </c>
      <c r="K51" s="47"/>
      <c r="L51" s="48"/>
      <c r="M51" s="49"/>
      <c r="N51" s="50"/>
      <c r="O51" s="23">
        <f t="shared" si="2"/>
        <v>0</v>
      </c>
      <c r="P51" s="24">
        <f t="shared" si="33"/>
      </c>
      <c r="Q51" s="24">
        <f t="shared" si="34"/>
      </c>
      <c r="R51" s="25">
        <f t="shared" si="5"/>
        <v>0</v>
      </c>
      <c r="S51" s="80"/>
      <c r="T51" s="81"/>
      <c r="U51" s="96">
        <f t="shared" si="35"/>
        <v>0</v>
      </c>
      <c r="V51" s="58">
        <f t="shared" si="14"/>
        <v>0</v>
      </c>
      <c r="W51" s="56">
        <f t="shared" si="13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22"/>
      </c>
      <c r="AG51" s="18">
        <f t="shared" si="23"/>
      </c>
      <c r="AH51" s="18">
        <f t="shared" si="24"/>
      </c>
      <c r="AI51" s="18">
        <f t="shared" si="25"/>
      </c>
      <c r="AJ51" s="18">
        <f t="shared" si="26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32"/>
        <v>0</v>
      </c>
      <c r="K52" s="47"/>
      <c r="L52" s="48"/>
      <c r="M52" s="49"/>
      <c r="N52" s="50"/>
      <c r="O52" s="23">
        <f t="shared" si="2"/>
        <v>0</v>
      </c>
      <c r="P52" s="24">
        <f t="shared" si="33"/>
      </c>
      <c r="Q52" s="24">
        <f t="shared" si="34"/>
      </c>
      <c r="R52" s="25">
        <f t="shared" si="5"/>
        <v>0</v>
      </c>
      <c r="S52" s="80"/>
      <c r="T52" s="81"/>
      <c r="U52" s="96">
        <f t="shared" si="35"/>
        <v>0</v>
      </c>
      <c r="V52" s="58">
        <f t="shared" si="14"/>
        <v>0</v>
      </c>
      <c r="W52" s="56">
        <f t="shared" si="13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22"/>
      </c>
      <c r="AG52" s="18">
        <f t="shared" si="23"/>
      </c>
      <c r="AH52" s="18">
        <f t="shared" si="24"/>
      </c>
      <c r="AI52" s="18">
        <f t="shared" si="25"/>
      </c>
      <c r="AJ52" s="18">
        <f t="shared" si="26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32"/>
        <v>0</v>
      </c>
      <c r="K53" s="47"/>
      <c r="L53" s="48"/>
      <c r="M53" s="49"/>
      <c r="N53" s="50"/>
      <c r="O53" s="23">
        <f t="shared" si="2"/>
        <v>0</v>
      </c>
      <c r="P53" s="24">
        <f t="shared" si="33"/>
      </c>
      <c r="Q53" s="24">
        <f t="shared" si="34"/>
      </c>
      <c r="R53" s="25">
        <f t="shared" si="5"/>
        <v>0</v>
      </c>
      <c r="S53" s="80"/>
      <c r="T53" s="81"/>
      <c r="U53" s="96">
        <f t="shared" si="35"/>
        <v>0</v>
      </c>
      <c r="V53" s="58">
        <f t="shared" si="14"/>
        <v>0</v>
      </c>
      <c r="W53" s="56">
        <f t="shared" si="13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22"/>
      </c>
      <c r="AG53" s="18">
        <f t="shared" si="23"/>
      </c>
      <c r="AH53" s="18">
        <f t="shared" si="24"/>
      </c>
      <c r="AI53" s="18">
        <f t="shared" si="25"/>
      </c>
      <c r="AJ53" s="18">
        <f t="shared" si="26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32"/>
        <v>0</v>
      </c>
      <c r="K54" s="47"/>
      <c r="L54" s="48"/>
      <c r="M54" s="49"/>
      <c r="N54" s="50"/>
      <c r="O54" s="23">
        <f t="shared" si="2"/>
        <v>0</v>
      </c>
      <c r="P54" s="24">
        <f t="shared" si="33"/>
      </c>
      <c r="Q54" s="24">
        <f t="shared" si="34"/>
      </c>
      <c r="R54" s="25">
        <f t="shared" si="5"/>
        <v>0</v>
      </c>
      <c r="S54" s="80"/>
      <c r="T54" s="81"/>
      <c r="U54" s="96">
        <f t="shared" si="35"/>
        <v>0</v>
      </c>
      <c r="V54" s="58">
        <f t="shared" si="14"/>
        <v>0</v>
      </c>
      <c r="W54" s="56">
        <f t="shared" si="13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22"/>
      </c>
      <c r="AG54" s="18">
        <f t="shared" si="23"/>
      </c>
      <c r="AH54" s="18">
        <f t="shared" si="24"/>
      </c>
      <c r="AI54" s="18">
        <f t="shared" si="25"/>
      </c>
      <c r="AJ54" s="18">
        <f t="shared" si="26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32"/>
        <v>0</v>
      </c>
      <c r="K55" s="47"/>
      <c r="L55" s="48"/>
      <c r="M55" s="49"/>
      <c r="N55" s="50"/>
      <c r="O55" s="23">
        <f t="shared" si="2"/>
        <v>0</v>
      </c>
      <c r="P55" s="24">
        <f t="shared" si="33"/>
      </c>
      <c r="Q55" s="24">
        <f t="shared" si="34"/>
      </c>
      <c r="R55" s="25">
        <f t="shared" si="5"/>
        <v>0</v>
      </c>
      <c r="S55" s="80"/>
      <c r="T55" s="81"/>
      <c r="U55" s="96">
        <f t="shared" si="35"/>
        <v>0</v>
      </c>
      <c r="V55" s="58">
        <f t="shared" si="14"/>
        <v>0</v>
      </c>
      <c r="W55" s="56">
        <f t="shared" si="13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22"/>
      </c>
      <c r="AG55" s="18">
        <f t="shared" si="23"/>
      </c>
      <c r="AH55" s="18">
        <f t="shared" si="24"/>
      </c>
      <c r="AI55" s="18">
        <f t="shared" si="25"/>
      </c>
      <c r="AJ55" s="18">
        <f t="shared" si="26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32"/>
        <v>0</v>
      </c>
      <c r="K56" s="47"/>
      <c r="L56" s="48"/>
      <c r="M56" s="49"/>
      <c r="N56" s="50"/>
      <c r="O56" s="23">
        <f t="shared" si="2"/>
        <v>0</v>
      </c>
      <c r="P56" s="24">
        <f t="shared" si="33"/>
      </c>
      <c r="Q56" s="24">
        <f t="shared" si="34"/>
      </c>
      <c r="R56" s="25">
        <f t="shared" si="5"/>
        <v>0</v>
      </c>
      <c r="S56" s="80"/>
      <c r="T56" s="81"/>
      <c r="U56" s="96">
        <f t="shared" si="35"/>
        <v>0</v>
      </c>
      <c r="V56" s="58">
        <f t="shared" si="14"/>
        <v>0</v>
      </c>
      <c r="W56" s="56">
        <f t="shared" si="13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22"/>
      </c>
      <c r="AG56" s="18">
        <f t="shared" si="23"/>
      </c>
      <c r="AH56" s="18">
        <f t="shared" si="24"/>
      </c>
      <c r="AI56" s="18">
        <f t="shared" si="25"/>
      </c>
      <c r="AJ56" s="18">
        <f t="shared" si="26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32"/>
        <v>0</v>
      </c>
      <c r="K57" s="47"/>
      <c r="L57" s="48"/>
      <c r="M57" s="49"/>
      <c r="N57" s="50"/>
      <c r="O57" s="23">
        <f t="shared" si="2"/>
        <v>0</v>
      </c>
      <c r="P57" s="24">
        <f t="shared" si="33"/>
      </c>
      <c r="Q57" s="24">
        <f t="shared" si="34"/>
      </c>
      <c r="R57" s="25">
        <f t="shared" si="5"/>
        <v>0</v>
      </c>
      <c r="S57" s="80"/>
      <c r="T57" s="81"/>
      <c r="U57" s="96">
        <f t="shared" si="35"/>
        <v>0</v>
      </c>
      <c r="V57" s="58">
        <f t="shared" si="14"/>
        <v>0</v>
      </c>
      <c r="W57" s="56">
        <f t="shared" si="13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22"/>
      </c>
      <c r="AG57" s="18">
        <f t="shared" si="23"/>
      </c>
      <c r="AH57" s="18">
        <f t="shared" si="24"/>
      </c>
      <c r="AI57" s="18">
        <f t="shared" si="25"/>
      </c>
      <c r="AJ57" s="18">
        <f t="shared" si="26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32"/>
        <v>0</v>
      </c>
      <c r="K58" s="47"/>
      <c r="L58" s="48"/>
      <c r="M58" s="49"/>
      <c r="N58" s="50"/>
      <c r="O58" s="23">
        <f t="shared" si="2"/>
        <v>0</v>
      </c>
      <c r="P58" s="24">
        <f t="shared" si="33"/>
      </c>
      <c r="Q58" s="24">
        <f t="shared" si="34"/>
      </c>
      <c r="R58" s="25">
        <f t="shared" si="5"/>
        <v>0</v>
      </c>
      <c r="S58" s="80"/>
      <c r="T58" s="81"/>
      <c r="U58" s="96">
        <f t="shared" si="35"/>
        <v>0</v>
      </c>
      <c r="V58" s="58">
        <f t="shared" si="14"/>
        <v>0</v>
      </c>
      <c r="W58" s="56">
        <f t="shared" si="13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22"/>
      </c>
      <c r="AG58" s="18">
        <f t="shared" si="23"/>
      </c>
      <c r="AH58" s="18">
        <f t="shared" si="24"/>
      </c>
      <c r="AI58" s="18">
        <f t="shared" si="25"/>
      </c>
      <c r="AJ58" s="18">
        <f t="shared" si="26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32"/>
        <v>0</v>
      </c>
      <c r="K59" s="47"/>
      <c r="L59" s="48"/>
      <c r="M59" s="49"/>
      <c r="N59" s="50"/>
      <c r="O59" s="23">
        <f t="shared" si="2"/>
        <v>0</v>
      </c>
      <c r="P59" s="24">
        <f t="shared" si="33"/>
      </c>
      <c r="Q59" s="24">
        <f t="shared" si="34"/>
      </c>
      <c r="R59" s="25">
        <f t="shared" si="5"/>
        <v>0</v>
      </c>
      <c r="S59" s="80"/>
      <c r="T59" s="81"/>
      <c r="U59" s="96">
        <f t="shared" si="35"/>
        <v>0</v>
      </c>
      <c r="V59" s="58">
        <f t="shared" si="14"/>
        <v>0</v>
      </c>
      <c r="W59" s="56">
        <f t="shared" si="13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22"/>
      </c>
      <c r="AG59" s="18">
        <f t="shared" si="23"/>
      </c>
      <c r="AH59" s="18">
        <f t="shared" si="24"/>
      </c>
      <c r="AI59" s="18">
        <f t="shared" si="25"/>
      </c>
      <c r="AJ59" s="18">
        <f t="shared" si="26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32"/>
        <v>0</v>
      </c>
      <c r="K60" s="47"/>
      <c r="L60" s="48"/>
      <c r="M60" s="49"/>
      <c r="N60" s="50"/>
      <c r="O60" s="23">
        <f t="shared" si="2"/>
        <v>0</v>
      </c>
      <c r="P60" s="24">
        <f t="shared" si="33"/>
      </c>
      <c r="Q60" s="24">
        <f t="shared" si="34"/>
      </c>
      <c r="R60" s="25">
        <f t="shared" si="5"/>
        <v>0</v>
      </c>
      <c r="S60" s="80"/>
      <c r="T60" s="81"/>
      <c r="U60" s="96">
        <f t="shared" si="35"/>
        <v>0</v>
      </c>
      <c r="V60" s="58">
        <f t="shared" si="14"/>
        <v>0</v>
      </c>
      <c r="W60" s="56">
        <f t="shared" si="13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22"/>
      </c>
      <c r="AG60" s="18">
        <f t="shared" si="23"/>
      </c>
      <c r="AH60" s="18">
        <f t="shared" si="24"/>
      </c>
      <c r="AI60" s="18">
        <f t="shared" si="25"/>
      </c>
      <c r="AJ60" s="18">
        <f t="shared" si="26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32"/>
        <v>0</v>
      </c>
      <c r="K61" s="47"/>
      <c r="L61" s="48"/>
      <c r="M61" s="49"/>
      <c r="N61" s="50"/>
      <c r="O61" s="23">
        <f t="shared" si="2"/>
        <v>0</v>
      </c>
      <c r="P61" s="24">
        <f t="shared" si="33"/>
      </c>
      <c r="Q61" s="24">
        <f t="shared" si="34"/>
      </c>
      <c r="R61" s="25">
        <f t="shared" si="5"/>
        <v>0</v>
      </c>
      <c r="S61" s="80"/>
      <c r="T61" s="81"/>
      <c r="U61" s="96">
        <f t="shared" si="35"/>
        <v>0</v>
      </c>
      <c r="V61" s="58">
        <f t="shared" si="14"/>
        <v>0</v>
      </c>
      <c r="W61" s="56">
        <f t="shared" si="13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22"/>
      </c>
      <c r="AG61" s="18">
        <f t="shared" si="23"/>
      </c>
      <c r="AH61" s="18">
        <f t="shared" si="24"/>
      </c>
      <c r="AI61" s="18">
        <f t="shared" si="25"/>
      </c>
      <c r="AJ61" s="18">
        <f t="shared" si="26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32"/>
        <v>0</v>
      </c>
      <c r="K62" s="47"/>
      <c r="L62" s="48"/>
      <c r="M62" s="49"/>
      <c r="N62" s="50"/>
      <c r="O62" s="23">
        <f t="shared" si="2"/>
        <v>0</v>
      </c>
      <c r="P62" s="24">
        <f t="shared" si="33"/>
      </c>
      <c r="Q62" s="24">
        <f t="shared" si="34"/>
      </c>
      <c r="R62" s="25">
        <f t="shared" si="5"/>
        <v>0</v>
      </c>
      <c r="S62" s="80"/>
      <c r="T62" s="81"/>
      <c r="U62" s="96">
        <f t="shared" si="35"/>
        <v>0</v>
      </c>
      <c r="V62" s="58">
        <f t="shared" si="14"/>
        <v>0</v>
      </c>
      <c r="W62" s="56">
        <f t="shared" si="13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22"/>
      </c>
      <c r="AG62" s="18">
        <f t="shared" si="23"/>
      </c>
      <c r="AH62" s="18">
        <f t="shared" si="24"/>
      </c>
      <c r="AI62" s="18">
        <f t="shared" si="25"/>
      </c>
      <c r="AJ62" s="18">
        <f t="shared" si="26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32"/>
        <v>0</v>
      </c>
      <c r="K63" s="47"/>
      <c r="L63" s="48"/>
      <c r="M63" s="49"/>
      <c r="N63" s="50"/>
      <c r="O63" s="23">
        <f t="shared" si="2"/>
        <v>0</v>
      </c>
      <c r="P63" s="24">
        <f t="shared" si="33"/>
      </c>
      <c r="Q63" s="24">
        <f t="shared" si="34"/>
      </c>
      <c r="R63" s="25">
        <f t="shared" si="5"/>
        <v>0</v>
      </c>
      <c r="S63" s="80"/>
      <c r="T63" s="81"/>
      <c r="U63" s="96">
        <f t="shared" si="35"/>
        <v>0</v>
      </c>
      <c r="V63" s="58">
        <f t="shared" si="14"/>
        <v>0</v>
      </c>
      <c r="W63" s="56">
        <f t="shared" si="13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22"/>
      </c>
      <c r="AG63" s="18">
        <f t="shared" si="23"/>
      </c>
      <c r="AH63" s="18">
        <f t="shared" si="24"/>
      </c>
      <c r="AI63" s="18">
        <f t="shared" si="25"/>
      </c>
      <c r="AJ63" s="18">
        <f t="shared" si="26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32"/>
        <v>0</v>
      </c>
      <c r="K64" s="47"/>
      <c r="L64" s="48"/>
      <c r="M64" s="49"/>
      <c r="N64" s="50"/>
      <c r="O64" s="23">
        <f t="shared" si="2"/>
        <v>0</v>
      </c>
      <c r="P64" s="24">
        <f t="shared" si="33"/>
      </c>
      <c r="Q64" s="24">
        <f t="shared" si="34"/>
      </c>
      <c r="R64" s="25">
        <f t="shared" si="5"/>
        <v>0</v>
      </c>
      <c r="S64" s="80"/>
      <c r="T64" s="81"/>
      <c r="U64" s="96">
        <f t="shared" si="35"/>
        <v>0</v>
      </c>
      <c r="V64" s="58">
        <f t="shared" si="14"/>
        <v>0</v>
      </c>
      <c r="W64" s="56">
        <f t="shared" si="13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22"/>
      </c>
      <c r="AG64" s="18">
        <f t="shared" si="23"/>
      </c>
      <c r="AH64" s="18">
        <f t="shared" si="24"/>
      </c>
      <c r="AI64" s="18">
        <f t="shared" si="25"/>
      </c>
      <c r="AJ64" s="18">
        <f t="shared" si="26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32"/>
        <v>0</v>
      </c>
      <c r="K65" s="47"/>
      <c r="L65" s="48"/>
      <c r="M65" s="49"/>
      <c r="N65" s="50"/>
      <c r="O65" s="23">
        <f t="shared" si="2"/>
        <v>0</v>
      </c>
      <c r="P65" s="24">
        <f t="shared" si="33"/>
      </c>
      <c r="Q65" s="24">
        <f t="shared" si="34"/>
      </c>
      <c r="R65" s="25">
        <f t="shared" si="5"/>
        <v>0</v>
      </c>
      <c r="S65" s="80"/>
      <c r="T65" s="81"/>
      <c r="U65" s="96">
        <f t="shared" si="35"/>
        <v>0</v>
      </c>
      <c r="V65" s="58">
        <f t="shared" si="14"/>
        <v>0</v>
      </c>
      <c r="W65" s="56">
        <f t="shared" si="13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22"/>
      </c>
      <c r="AG65" s="18">
        <f t="shared" si="23"/>
      </c>
      <c r="AH65" s="18">
        <f t="shared" si="24"/>
      </c>
      <c r="AI65" s="18">
        <f t="shared" si="25"/>
      </c>
      <c r="AJ65" s="18">
        <f t="shared" si="26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32"/>
        <v>0</v>
      </c>
      <c r="K66" s="47"/>
      <c r="L66" s="48"/>
      <c r="M66" s="49"/>
      <c r="N66" s="50"/>
      <c r="O66" s="23">
        <f t="shared" si="2"/>
        <v>0</v>
      </c>
      <c r="P66" s="24">
        <f t="shared" si="33"/>
      </c>
      <c r="Q66" s="24">
        <f t="shared" si="34"/>
      </c>
      <c r="R66" s="25">
        <f t="shared" si="5"/>
        <v>0</v>
      </c>
      <c r="S66" s="80"/>
      <c r="T66" s="81"/>
      <c r="U66" s="96">
        <f t="shared" si="35"/>
        <v>0</v>
      </c>
      <c r="V66" s="58">
        <f t="shared" si="14"/>
        <v>0</v>
      </c>
      <c r="W66" s="56">
        <f t="shared" si="13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22"/>
      </c>
      <c r="AG66" s="18">
        <f t="shared" si="23"/>
      </c>
      <c r="AH66" s="18">
        <f t="shared" si="24"/>
      </c>
      <c r="AI66" s="18">
        <f t="shared" si="25"/>
      </c>
      <c r="AJ66" s="18">
        <f t="shared" si="26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32"/>
        <v>0</v>
      </c>
      <c r="K67" s="47"/>
      <c r="L67" s="48"/>
      <c r="M67" s="49"/>
      <c r="N67" s="50"/>
      <c r="O67" s="23">
        <f t="shared" si="2"/>
        <v>0</v>
      </c>
      <c r="P67" s="24">
        <f t="shared" si="33"/>
      </c>
      <c r="Q67" s="24">
        <f t="shared" si="34"/>
      </c>
      <c r="R67" s="25">
        <f t="shared" si="5"/>
        <v>0</v>
      </c>
      <c r="S67" s="80"/>
      <c r="T67" s="81"/>
      <c r="U67" s="96">
        <f t="shared" si="35"/>
        <v>0</v>
      </c>
      <c r="V67" s="58">
        <f t="shared" si="14"/>
        <v>0</v>
      </c>
      <c r="W67" s="56">
        <f t="shared" si="13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22"/>
      </c>
      <c r="AG67" s="18">
        <f t="shared" si="23"/>
      </c>
      <c r="AH67" s="18">
        <f t="shared" si="24"/>
      </c>
      <c r="AI67" s="18">
        <f t="shared" si="25"/>
      </c>
      <c r="AJ67" s="18">
        <f t="shared" si="26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32"/>
        <v>0</v>
      </c>
      <c r="K68" s="47"/>
      <c r="L68" s="48"/>
      <c r="M68" s="49"/>
      <c r="N68" s="50"/>
      <c r="O68" s="23">
        <f t="shared" si="2"/>
        <v>0</v>
      </c>
      <c r="P68" s="24">
        <f t="shared" si="33"/>
      </c>
      <c r="Q68" s="24">
        <f t="shared" si="34"/>
      </c>
      <c r="R68" s="25">
        <f t="shared" si="5"/>
        <v>0</v>
      </c>
      <c r="S68" s="80"/>
      <c r="T68" s="81"/>
      <c r="U68" s="96">
        <f t="shared" si="35"/>
        <v>0</v>
      </c>
      <c r="V68" s="58">
        <f t="shared" si="14"/>
        <v>0</v>
      </c>
      <c r="W68" s="56">
        <f t="shared" si="13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22"/>
      </c>
      <c r="AG68" s="18">
        <f t="shared" si="23"/>
      </c>
      <c r="AH68" s="18">
        <f t="shared" si="24"/>
      </c>
      <c r="AI68" s="18">
        <f t="shared" si="25"/>
      </c>
      <c r="AJ68" s="18">
        <f t="shared" si="26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32"/>
        <v>0</v>
      </c>
      <c r="K69" s="47"/>
      <c r="L69" s="48"/>
      <c r="M69" s="49"/>
      <c r="N69" s="50"/>
      <c r="O69" s="23">
        <f t="shared" si="2"/>
        <v>0</v>
      </c>
      <c r="P69" s="24">
        <f t="shared" si="33"/>
      </c>
      <c r="Q69" s="24">
        <f t="shared" si="34"/>
      </c>
      <c r="R69" s="25">
        <f t="shared" si="5"/>
        <v>0</v>
      </c>
      <c r="S69" s="80"/>
      <c r="T69" s="81"/>
      <c r="U69" s="96">
        <f t="shared" si="35"/>
        <v>0</v>
      </c>
      <c r="V69" s="58">
        <f t="shared" si="14"/>
        <v>0</v>
      </c>
      <c r="W69" s="56">
        <f t="shared" si="13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22"/>
      </c>
      <c r="AG69" s="18">
        <f t="shared" si="23"/>
      </c>
      <c r="AH69" s="18">
        <f t="shared" si="24"/>
      </c>
      <c r="AI69" s="18">
        <f t="shared" si="25"/>
      </c>
      <c r="AJ69" s="18">
        <f t="shared" si="26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32"/>
        <v>0</v>
      </c>
      <c r="K70" s="47"/>
      <c r="L70" s="48"/>
      <c r="M70" s="49"/>
      <c r="N70" s="50"/>
      <c r="O70" s="23">
        <f t="shared" si="2"/>
        <v>0</v>
      </c>
      <c r="P70" s="24">
        <f t="shared" si="33"/>
      </c>
      <c r="Q70" s="24">
        <f t="shared" si="34"/>
      </c>
      <c r="R70" s="25">
        <f t="shared" si="5"/>
        <v>0</v>
      </c>
      <c r="S70" s="80"/>
      <c r="T70" s="81"/>
      <c r="U70" s="96">
        <f t="shared" si="35"/>
        <v>0</v>
      </c>
      <c r="V70" s="58">
        <f t="shared" si="14"/>
        <v>0</v>
      </c>
      <c r="W70" s="56">
        <f t="shared" si="13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22"/>
      </c>
      <c r="AG70" s="18">
        <f t="shared" si="23"/>
      </c>
      <c r="AH70" s="18">
        <f t="shared" si="24"/>
      </c>
      <c r="AI70" s="18">
        <f t="shared" si="25"/>
      </c>
      <c r="AJ70" s="18">
        <f t="shared" si="26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32"/>
        <v>0</v>
      </c>
      <c r="K71" s="47"/>
      <c r="L71" s="48"/>
      <c r="M71" s="49"/>
      <c r="N71" s="50"/>
      <c r="O71" s="23">
        <f t="shared" si="2"/>
        <v>0</v>
      </c>
      <c r="P71" s="24">
        <f t="shared" si="33"/>
      </c>
      <c r="Q71" s="24">
        <f t="shared" si="34"/>
      </c>
      <c r="R71" s="25">
        <f t="shared" si="5"/>
        <v>0</v>
      </c>
      <c r="S71" s="80"/>
      <c r="T71" s="81"/>
      <c r="U71" s="96">
        <f t="shared" si="35"/>
        <v>0</v>
      </c>
      <c r="V71" s="58">
        <f t="shared" si="14"/>
        <v>0</v>
      </c>
      <c r="W71" s="56">
        <f t="shared" si="13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22"/>
      </c>
      <c r="AG71" s="18">
        <f t="shared" si="23"/>
      </c>
      <c r="AH71" s="18">
        <f t="shared" si="24"/>
      </c>
      <c r="AI71" s="18">
        <f t="shared" si="25"/>
      </c>
      <c r="AJ71" s="18">
        <f t="shared" si="26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32"/>
        <v>0</v>
      </c>
      <c r="K72" s="47"/>
      <c r="L72" s="48"/>
      <c r="M72" s="49"/>
      <c r="N72" s="50"/>
      <c r="O72" s="23">
        <f t="shared" si="2"/>
        <v>0</v>
      </c>
      <c r="P72" s="24">
        <f t="shared" si="33"/>
      </c>
      <c r="Q72" s="24">
        <f t="shared" si="34"/>
      </c>
      <c r="R72" s="25">
        <f t="shared" si="5"/>
        <v>0</v>
      </c>
      <c r="S72" s="80"/>
      <c r="T72" s="81"/>
      <c r="U72" s="96">
        <f t="shared" si="35"/>
        <v>0</v>
      </c>
      <c r="V72" s="58">
        <f t="shared" si="14"/>
        <v>0</v>
      </c>
      <c r="W72" s="56">
        <f t="shared" si="13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22"/>
      </c>
      <c r="AG72" s="18">
        <f t="shared" si="23"/>
      </c>
      <c r="AH72" s="18">
        <f t="shared" si="24"/>
      </c>
      <c r="AI72" s="18">
        <f t="shared" si="25"/>
      </c>
      <c r="AJ72" s="18">
        <f t="shared" si="26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32"/>
        <v>0</v>
      </c>
      <c r="K73" s="47"/>
      <c r="L73" s="48"/>
      <c r="M73" s="49"/>
      <c r="N73" s="50"/>
      <c r="O73" s="23">
        <f t="shared" si="2"/>
        <v>0</v>
      </c>
      <c r="P73" s="24">
        <f t="shared" si="33"/>
      </c>
      <c r="Q73" s="24">
        <f t="shared" si="34"/>
      </c>
      <c r="R73" s="25">
        <f t="shared" si="5"/>
        <v>0</v>
      </c>
      <c r="S73" s="80"/>
      <c r="T73" s="81"/>
      <c r="U73" s="96">
        <f t="shared" si="35"/>
        <v>0</v>
      </c>
      <c r="V73" s="58">
        <f t="shared" si="14"/>
        <v>0</v>
      </c>
      <c r="W73" s="56">
        <f t="shared" si="13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22"/>
      </c>
      <c r="AG73" s="18">
        <f t="shared" si="23"/>
      </c>
      <c r="AH73" s="18">
        <f t="shared" si="24"/>
      </c>
      <c r="AI73" s="18">
        <f t="shared" si="25"/>
      </c>
      <c r="AJ73" s="18">
        <f t="shared" si="26"/>
      </c>
    </row>
    <row r="74" spans="1:36" s="4" customFormat="1" ht="16.5" customHeight="1">
      <c r="A74" s="10">
        <f aca="true" t="shared" si="36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37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38" ref="O74:O89">IF(P74=Q74,MIN(K74,M74),CHOOSE(MATCH(R74,P74:Q74),K74,M74))</f>
        <v>0</v>
      </c>
      <c r="P74" s="24">
        <f aca="true" t="shared" si="39" ref="P74:P89">IF(OR(K74="",K74=0),"",VLOOKUP(K74,TempsPoints,3,TRUE)-10*L74)</f>
      </c>
      <c r="Q74" s="24">
        <f aca="true" t="shared" si="40" ref="Q74:Q89">IF(OR(M74="",M74=0),"",VLOOKUP(M74,TempsPoints,3,TRUE)-10*N74)</f>
      </c>
      <c r="R74" s="25">
        <f aca="true" t="shared" si="41" ref="R74:R89">MAX(P74:Q74)</f>
        <v>0</v>
      </c>
      <c r="S74" s="80"/>
      <c r="T74" s="81"/>
      <c r="U74" s="96">
        <f aca="true" t="shared" si="42" ref="U74:U89">(S74*VLOOKUP("Plaque",LancerPoints,2,FALSE))+(T74*VLOOKUP("Centre",LancerPoints,2,FALSE))</f>
        <v>0</v>
      </c>
      <c r="V74" s="58">
        <f t="shared" si="14"/>
        <v>0</v>
      </c>
      <c r="W74" s="56">
        <f t="shared" si="13"/>
        <v>5000</v>
      </c>
      <c r="X74" s="57">
        <f aca="true" t="shared" si="43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22"/>
      </c>
      <c r="AG74" s="18">
        <f t="shared" si="23"/>
      </c>
      <c r="AH74" s="18">
        <f t="shared" si="24"/>
      </c>
      <c r="AI74" s="18">
        <f t="shared" si="25"/>
      </c>
      <c r="AJ74" s="18">
        <f t="shared" si="26"/>
      </c>
    </row>
    <row r="75" spans="1:36" s="4" customFormat="1" ht="16.5" customHeight="1">
      <c r="A75" s="10">
        <f t="shared" si="36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37"/>
        <v>0</v>
      </c>
      <c r="K75" s="47"/>
      <c r="L75" s="48"/>
      <c r="M75" s="49"/>
      <c r="N75" s="50"/>
      <c r="O75" s="23">
        <f t="shared" si="38"/>
        <v>0</v>
      </c>
      <c r="P75" s="24">
        <f t="shared" si="39"/>
      </c>
      <c r="Q75" s="24">
        <f t="shared" si="40"/>
      </c>
      <c r="R75" s="25">
        <f t="shared" si="41"/>
        <v>0</v>
      </c>
      <c r="S75" s="80"/>
      <c r="T75" s="81"/>
      <c r="U75" s="96">
        <f t="shared" si="42"/>
        <v>0</v>
      </c>
      <c r="V75" s="58">
        <f t="shared" si="14"/>
        <v>0</v>
      </c>
      <c r="W75" s="56">
        <f aca="true" t="shared" si="44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43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22"/>
      </c>
      <c r="AG75" s="18">
        <f t="shared" si="23"/>
      </c>
      <c r="AH75" s="18">
        <f t="shared" si="24"/>
      </c>
      <c r="AI75" s="18">
        <f t="shared" si="25"/>
      </c>
      <c r="AJ75" s="18">
        <f t="shared" si="26"/>
      </c>
    </row>
    <row r="76" spans="1:36" s="4" customFormat="1" ht="16.5" customHeight="1">
      <c r="A76" s="10">
        <f t="shared" si="36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37"/>
        <v>0</v>
      </c>
      <c r="K76" s="47"/>
      <c r="L76" s="48"/>
      <c r="M76" s="49"/>
      <c r="N76" s="50"/>
      <c r="O76" s="23">
        <f t="shared" si="38"/>
        <v>0</v>
      </c>
      <c r="P76" s="24">
        <f t="shared" si="39"/>
      </c>
      <c r="Q76" s="24">
        <f t="shared" si="40"/>
      </c>
      <c r="R76" s="25">
        <f t="shared" si="41"/>
        <v>0</v>
      </c>
      <c r="S76" s="80"/>
      <c r="T76" s="81"/>
      <c r="U76" s="96">
        <f t="shared" si="42"/>
        <v>0</v>
      </c>
      <c r="V76" s="58">
        <f t="shared" si="14"/>
        <v>0</v>
      </c>
      <c r="W76" s="56">
        <f t="shared" si="44"/>
        <v>5000</v>
      </c>
      <c r="X76" s="57">
        <f t="shared" si="43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22"/>
      </c>
      <c r="AG76" s="18">
        <f t="shared" si="23"/>
      </c>
      <c r="AH76" s="18">
        <f t="shared" si="24"/>
      </c>
      <c r="AI76" s="18">
        <f t="shared" si="25"/>
      </c>
      <c r="AJ76" s="18">
        <f t="shared" si="26"/>
      </c>
    </row>
    <row r="77" spans="1:36" s="4" customFormat="1" ht="16.5" customHeight="1">
      <c r="A77" s="10">
        <f t="shared" si="36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37"/>
        <v>0</v>
      </c>
      <c r="K77" s="47"/>
      <c r="L77" s="48"/>
      <c r="M77" s="49"/>
      <c r="N77" s="50"/>
      <c r="O77" s="23">
        <f t="shared" si="38"/>
        <v>0</v>
      </c>
      <c r="P77" s="24">
        <f t="shared" si="39"/>
      </c>
      <c r="Q77" s="24">
        <f t="shared" si="40"/>
      </c>
      <c r="R77" s="25">
        <f t="shared" si="41"/>
        <v>0</v>
      </c>
      <c r="S77" s="80"/>
      <c r="T77" s="81"/>
      <c r="U77" s="96">
        <f t="shared" si="42"/>
        <v>0</v>
      </c>
      <c r="V77" s="58">
        <f t="shared" si="14"/>
        <v>0</v>
      </c>
      <c r="W77" s="56">
        <f t="shared" si="44"/>
        <v>5000</v>
      </c>
      <c r="X77" s="57">
        <f t="shared" si="43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22"/>
      </c>
      <c r="AG77" s="18">
        <f t="shared" si="23"/>
      </c>
      <c r="AH77" s="18">
        <f t="shared" si="24"/>
      </c>
      <c r="AI77" s="18">
        <f t="shared" si="25"/>
      </c>
      <c r="AJ77" s="18">
        <f t="shared" si="26"/>
      </c>
    </row>
    <row r="78" spans="1:36" s="4" customFormat="1" ht="16.5" customHeight="1">
      <c r="A78" s="10">
        <f t="shared" si="36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37"/>
        <v>0</v>
      </c>
      <c r="K78" s="47"/>
      <c r="L78" s="48"/>
      <c r="M78" s="49"/>
      <c r="N78" s="50"/>
      <c r="O78" s="23">
        <f t="shared" si="38"/>
        <v>0</v>
      </c>
      <c r="P78" s="24">
        <f t="shared" si="39"/>
      </c>
      <c r="Q78" s="24">
        <f t="shared" si="40"/>
      </c>
      <c r="R78" s="25">
        <f t="shared" si="41"/>
        <v>0</v>
      </c>
      <c r="S78" s="80"/>
      <c r="T78" s="81"/>
      <c r="U78" s="96">
        <f t="shared" si="42"/>
        <v>0</v>
      </c>
      <c r="V78" s="58">
        <f t="shared" si="14"/>
        <v>0</v>
      </c>
      <c r="W78" s="56">
        <f t="shared" si="44"/>
        <v>5000</v>
      </c>
      <c r="X78" s="57">
        <f t="shared" si="43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45" ref="AF78:AF89">IF(AE78=1,"1er:",IF(AE78=2,"2e:",IF(AE78=3,"3e:","")))</f>
      </c>
      <c r="AG78" s="18">
        <f aca="true" t="shared" si="46" ref="AG78:AG89">IF(AE78=1,C78,IF(AE78=2,C78,IF(AE78=3,C78,"")))</f>
      </c>
      <c r="AH78" s="18">
        <f aca="true" t="shared" si="47" ref="AH78:AH89">IF(AE78=1,B78,IF(AE78=2,B78,IF(AE78=3,B78,"")))</f>
      </c>
      <c r="AI78" s="18">
        <f aca="true" t="shared" si="48" ref="AI78:AI89">IF(AE78=1,"de",IF(AE78=2,"de",IF(AE78=3,"de","")))</f>
      </c>
      <c r="AJ78" s="18">
        <f aca="true" t="shared" si="49" ref="AJ78:AJ89">IF(AE78=1,D78,IF(AE78=2,D78,IF(AE78=3,D78,"")))</f>
      </c>
    </row>
    <row r="79" spans="1:36" s="4" customFormat="1" ht="16.5" customHeight="1">
      <c r="A79" s="10">
        <f t="shared" si="36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37"/>
        <v>0</v>
      </c>
      <c r="K79" s="47"/>
      <c r="L79" s="48"/>
      <c r="M79" s="49"/>
      <c r="N79" s="50"/>
      <c r="O79" s="23">
        <f t="shared" si="38"/>
        <v>0</v>
      </c>
      <c r="P79" s="24">
        <f t="shared" si="39"/>
      </c>
      <c r="Q79" s="24">
        <f t="shared" si="40"/>
      </c>
      <c r="R79" s="25">
        <f t="shared" si="41"/>
        <v>0</v>
      </c>
      <c r="S79" s="80"/>
      <c r="T79" s="81"/>
      <c r="U79" s="96">
        <f t="shared" si="42"/>
        <v>0</v>
      </c>
      <c r="V79" s="58">
        <f aca="true" t="shared" si="50" ref="V79:V89">U79+R79+J79</f>
        <v>0</v>
      </c>
      <c r="W79" s="56">
        <f t="shared" si="44"/>
        <v>5000</v>
      </c>
      <c r="X79" s="57">
        <f t="shared" si="43"/>
        <v>1</v>
      </c>
      <c r="Y79" s="56">
        <f aca="true" t="shared" si="51" ref="Y79:Y89">RANK(J79,$J$10:$J$89,1)</f>
        <v>1</v>
      </c>
      <c r="Z79" s="56">
        <f aca="true" t="shared" si="52" ref="Z79:Z89">RANK(U79,$U$10:$U$89,1)</f>
        <v>1</v>
      </c>
      <c r="AA79" s="56">
        <f aca="true" t="shared" si="53" ref="AA79:AA89">RANK(R79,$R$10:$R$89,1)</f>
        <v>1</v>
      </c>
      <c r="AB79" s="56">
        <f aca="true" t="shared" si="54" ref="AB79:AB89">Y79/100+Z79/10000+AA79/1000000</f>
        <v>0.010100999999999999</v>
      </c>
      <c r="AC79" s="56">
        <f aca="true" t="shared" si="55" ref="AC79:AC89">X79/100+AB79/100</f>
        <v>0.01010101</v>
      </c>
      <c r="AD79" s="56">
        <f aca="true" t="shared" si="56" ref="AD79:AD89">AC79+V79</f>
        <v>0.01010101</v>
      </c>
      <c r="AE79" s="28">
        <f aca="true" t="shared" si="57" ref="AE79:AE89">IF(V79=0,"",RANK(AD79,$AD$10:$AD$89,0))</f>
      </c>
      <c r="AF79" s="16">
        <f t="shared" si="45"/>
      </c>
      <c r="AG79" s="18">
        <f t="shared" si="46"/>
      </c>
      <c r="AH79" s="18">
        <f t="shared" si="47"/>
      </c>
      <c r="AI79" s="18">
        <f t="shared" si="48"/>
      </c>
      <c r="AJ79" s="18">
        <f t="shared" si="49"/>
      </c>
    </row>
    <row r="80" spans="1:36" s="4" customFormat="1" ht="16.5" customHeight="1">
      <c r="A80" s="10">
        <f t="shared" si="36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37"/>
        <v>0</v>
      </c>
      <c r="K80" s="47"/>
      <c r="L80" s="48"/>
      <c r="M80" s="49"/>
      <c r="N80" s="50"/>
      <c r="O80" s="23">
        <f t="shared" si="38"/>
        <v>0</v>
      </c>
      <c r="P80" s="24">
        <f t="shared" si="39"/>
      </c>
      <c r="Q80" s="24">
        <f t="shared" si="40"/>
      </c>
      <c r="R80" s="25">
        <f t="shared" si="41"/>
        <v>0</v>
      </c>
      <c r="S80" s="80"/>
      <c r="T80" s="81"/>
      <c r="U80" s="96">
        <f t="shared" si="42"/>
        <v>0</v>
      </c>
      <c r="V80" s="58">
        <f t="shared" si="50"/>
        <v>0</v>
      </c>
      <c r="W80" s="56">
        <f t="shared" si="44"/>
        <v>5000</v>
      </c>
      <c r="X80" s="57">
        <f t="shared" si="43"/>
        <v>1</v>
      </c>
      <c r="Y80" s="56">
        <f t="shared" si="51"/>
        <v>1</v>
      </c>
      <c r="Z80" s="56">
        <f t="shared" si="52"/>
        <v>1</v>
      </c>
      <c r="AA80" s="56">
        <f t="shared" si="53"/>
        <v>1</v>
      </c>
      <c r="AB80" s="56">
        <f t="shared" si="54"/>
        <v>0.010100999999999999</v>
      </c>
      <c r="AC80" s="56">
        <f t="shared" si="55"/>
        <v>0.01010101</v>
      </c>
      <c r="AD80" s="56">
        <f t="shared" si="56"/>
        <v>0.01010101</v>
      </c>
      <c r="AE80" s="28">
        <f t="shared" si="57"/>
      </c>
      <c r="AF80" s="16">
        <f t="shared" si="45"/>
      </c>
      <c r="AG80" s="18">
        <f t="shared" si="46"/>
      </c>
      <c r="AH80" s="18">
        <f t="shared" si="47"/>
      </c>
      <c r="AI80" s="18">
        <f t="shared" si="48"/>
      </c>
      <c r="AJ80" s="18">
        <f t="shared" si="49"/>
      </c>
    </row>
    <row r="81" spans="1:36" s="4" customFormat="1" ht="16.5" customHeight="1">
      <c r="A81" s="10">
        <f t="shared" si="36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37"/>
        <v>0</v>
      </c>
      <c r="K81" s="47"/>
      <c r="L81" s="48"/>
      <c r="M81" s="49"/>
      <c r="N81" s="50"/>
      <c r="O81" s="23">
        <f t="shared" si="38"/>
        <v>0</v>
      </c>
      <c r="P81" s="24">
        <f t="shared" si="39"/>
      </c>
      <c r="Q81" s="24">
        <f t="shared" si="40"/>
      </c>
      <c r="R81" s="25">
        <f t="shared" si="41"/>
        <v>0</v>
      </c>
      <c r="S81" s="80"/>
      <c r="T81" s="81"/>
      <c r="U81" s="96">
        <f t="shared" si="42"/>
        <v>0</v>
      </c>
      <c r="V81" s="58">
        <f t="shared" si="50"/>
        <v>0</v>
      </c>
      <c r="W81" s="56">
        <f t="shared" si="44"/>
        <v>5000</v>
      </c>
      <c r="X81" s="57">
        <f t="shared" si="43"/>
        <v>1</v>
      </c>
      <c r="Y81" s="56">
        <f t="shared" si="51"/>
        <v>1</v>
      </c>
      <c r="Z81" s="56">
        <f t="shared" si="52"/>
        <v>1</v>
      </c>
      <c r="AA81" s="56">
        <f t="shared" si="53"/>
        <v>1</v>
      </c>
      <c r="AB81" s="56">
        <f t="shared" si="54"/>
        <v>0.010100999999999999</v>
      </c>
      <c r="AC81" s="56">
        <f t="shared" si="55"/>
        <v>0.01010101</v>
      </c>
      <c r="AD81" s="56">
        <f t="shared" si="56"/>
        <v>0.01010101</v>
      </c>
      <c r="AE81" s="28">
        <f t="shared" si="57"/>
      </c>
      <c r="AF81" s="16">
        <f t="shared" si="45"/>
      </c>
      <c r="AG81" s="18">
        <f t="shared" si="46"/>
      </c>
      <c r="AH81" s="18">
        <f t="shared" si="47"/>
      </c>
      <c r="AI81" s="18">
        <f t="shared" si="48"/>
      </c>
      <c r="AJ81" s="18">
        <f t="shared" si="49"/>
      </c>
    </row>
    <row r="82" spans="1:36" s="4" customFormat="1" ht="16.5" customHeight="1">
      <c r="A82" s="10">
        <f t="shared" si="36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37"/>
        <v>0</v>
      </c>
      <c r="K82" s="47"/>
      <c r="L82" s="48"/>
      <c r="M82" s="49"/>
      <c r="N82" s="50"/>
      <c r="O82" s="23">
        <f t="shared" si="38"/>
        <v>0</v>
      </c>
      <c r="P82" s="24">
        <f t="shared" si="39"/>
      </c>
      <c r="Q82" s="24">
        <f t="shared" si="40"/>
      </c>
      <c r="R82" s="25">
        <f t="shared" si="41"/>
        <v>0</v>
      </c>
      <c r="S82" s="80"/>
      <c r="T82" s="81"/>
      <c r="U82" s="96">
        <f t="shared" si="42"/>
        <v>0</v>
      </c>
      <c r="V82" s="58">
        <f t="shared" si="50"/>
        <v>0</v>
      </c>
      <c r="W82" s="56">
        <f t="shared" si="44"/>
        <v>5000</v>
      </c>
      <c r="X82" s="57">
        <f t="shared" si="43"/>
        <v>1</v>
      </c>
      <c r="Y82" s="56">
        <f t="shared" si="51"/>
        <v>1</v>
      </c>
      <c r="Z82" s="56">
        <f t="shared" si="52"/>
        <v>1</v>
      </c>
      <c r="AA82" s="56">
        <f t="shared" si="53"/>
        <v>1</v>
      </c>
      <c r="AB82" s="56">
        <f t="shared" si="54"/>
        <v>0.010100999999999999</v>
      </c>
      <c r="AC82" s="56">
        <f t="shared" si="55"/>
        <v>0.01010101</v>
      </c>
      <c r="AD82" s="56">
        <f t="shared" si="56"/>
        <v>0.01010101</v>
      </c>
      <c r="AE82" s="28">
        <f t="shared" si="57"/>
      </c>
      <c r="AF82" s="16">
        <f t="shared" si="45"/>
      </c>
      <c r="AG82" s="18">
        <f t="shared" si="46"/>
      </c>
      <c r="AH82" s="18">
        <f t="shared" si="47"/>
      </c>
      <c r="AI82" s="18">
        <f t="shared" si="48"/>
      </c>
      <c r="AJ82" s="18">
        <f t="shared" si="49"/>
      </c>
    </row>
    <row r="83" spans="1:36" s="4" customFormat="1" ht="16.5" customHeight="1">
      <c r="A83" s="10">
        <f t="shared" si="36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37"/>
        <v>0</v>
      </c>
      <c r="K83" s="47"/>
      <c r="L83" s="48"/>
      <c r="M83" s="49"/>
      <c r="N83" s="50"/>
      <c r="O83" s="23">
        <f t="shared" si="38"/>
        <v>0</v>
      </c>
      <c r="P83" s="24">
        <f t="shared" si="39"/>
      </c>
      <c r="Q83" s="24">
        <f t="shared" si="40"/>
      </c>
      <c r="R83" s="25">
        <f t="shared" si="41"/>
        <v>0</v>
      </c>
      <c r="S83" s="80"/>
      <c r="T83" s="81"/>
      <c r="U83" s="96">
        <f t="shared" si="42"/>
        <v>0</v>
      </c>
      <c r="V83" s="58">
        <f t="shared" si="50"/>
        <v>0</v>
      </c>
      <c r="W83" s="56">
        <f t="shared" si="44"/>
        <v>5000</v>
      </c>
      <c r="X83" s="57">
        <f t="shared" si="43"/>
        <v>1</v>
      </c>
      <c r="Y83" s="56">
        <f t="shared" si="51"/>
        <v>1</v>
      </c>
      <c r="Z83" s="56">
        <f t="shared" si="52"/>
        <v>1</v>
      </c>
      <c r="AA83" s="56">
        <f t="shared" si="53"/>
        <v>1</v>
      </c>
      <c r="AB83" s="56">
        <f t="shared" si="54"/>
        <v>0.010100999999999999</v>
      </c>
      <c r="AC83" s="56">
        <f t="shared" si="55"/>
        <v>0.01010101</v>
      </c>
      <c r="AD83" s="56">
        <f t="shared" si="56"/>
        <v>0.01010101</v>
      </c>
      <c r="AE83" s="28">
        <f t="shared" si="57"/>
      </c>
      <c r="AF83" s="16">
        <f t="shared" si="45"/>
      </c>
      <c r="AG83" s="18">
        <f t="shared" si="46"/>
      </c>
      <c r="AH83" s="18">
        <f t="shared" si="47"/>
      </c>
      <c r="AI83" s="18">
        <f t="shared" si="48"/>
      </c>
      <c r="AJ83" s="18">
        <f t="shared" si="49"/>
      </c>
    </row>
    <row r="84" spans="1:36" s="4" customFormat="1" ht="16.5" customHeight="1">
      <c r="A84" s="10">
        <f t="shared" si="36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37"/>
        <v>0</v>
      </c>
      <c r="K84" s="47"/>
      <c r="L84" s="48"/>
      <c r="M84" s="49"/>
      <c r="N84" s="50"/>
      <c r="O84" s="23">
        <f t="shared" si="38"/>
        <v>0</v>
      </c>
      <c r="P84" s="24">
        <f t="shared" si="39"/>
      </c>
      <c r="Q84" s="24">
        <f t="shared" si="40"/>
      </c>
      <c r="R84" s="25">
        <f t="shared" si="41"/>
        <v>0</v>
      </c>
      <c r="S84" s="80"/>
      <c r="T84" s="81"/>
      <c r="U84" s="96">
        <f t="shared" si="42"/>
        <v>0</v>
      </c>
      <c r="V84" s="58">
        <f t="shared" si="50"/>
        <v>0</v>
      </c>
      <c r="W84" s="56">
        <f t="shared" si="44"/>
        <v>5000</v>
      </c>
      <c r="X84" s="57">
        <f t="shared" si="43"/>
        <v>1</v>
      </c>
      <c r="Y84" s="56">
        <f t="shared" si="51"/>
        <v>1</v>
      </c>
      <c r="Z84" s="56">
        <f t="shared" si="52"/>
        <v>1</v>
      </c>
      <c r="AA84" s="56">
        <f t="shared" si="53"/>
        <v>1</v>
      </c>
      <c r="AB84" s="56">
        <f t="shared" si="54"/>
        <v>0.010100999999999999</v>
      </c>
      <c r="AC84" s="56">
        <f t="shared" si="55"/>
        <v>0.01010101</v>
      </c>
      <c r="AD84" s="56">
        <f t="shared" si="56"/>
        <v>0.01010101</v>
      </c>
      <c r="AE84" s="28">
        <f t="shared" si="57"/>
      </c>
      <c r="AF84" s="16">
        <f t="shared" si="45"/>
      </c>
      <c r="AG84" s="18">
        <f t="shared" si="46"/>
      </c>
      <c r="AH84" s="18">
        <f t="shared" si="47"/>
      </c>
      <c r="AI84" s="18">
        <f t="shared" si="48"/>
      </c>
      <c r="AJ84" s="18">
        <f t="shared" si="49"/>
      </c>
    </row>
    <row r="85" spans="1:36" s="4" customFormat="1" ht="16.5" customHeight="1">
      <c r="A85" s="10">
        <f t="shared" si="36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37"/>
        <v>0</v>
      </c>
      <c r="K85" s="47"/>
      <c r="L85" s="48"/>
      <c r="M85" s="49"/>
      <c r="N85" s="50"/>
      <c r="O85" s="23">
        <f t="shared" si="38"/>
        <v>0</v>
      </c>
      <c r="P85" s="24">
        <f t="shared" si="39"/>
      </c>
      <c r="Q85" s="24">
        <f t="shared" si="40"/>
      </c>
      <c r="R85" s="25">
        <f t="shared" si="41"/>
        <v>0</v>
      </c>
      <c r="S85" s="80"/>
      <c r="T85" s="81"/>
      <c r="U85" s="96">
        <f t="shared" si="42"/>
        <v>0</v>
      </c>
      <c r="V85" s="58">
        <f t="shared" si="50"/>
        <v>0</v>
      </c>
      <c r="W85" s="56">
        <f t="shared" si="44"/>
        <v>5000</v>
      </c>
      <c r="X85" s="57">
        <f t="shared" si="43"/>
        <v>1</v>
      </c>
      <c r="Y85" s="56">
        <f t="shared" si="51"/>
        <v>1</v>
      </c>
      <c r="Z85" s="56">
        <f t="shared" si="52"/>
        <v>1</v>
      </c>
      <c r="AA85" s="56">
        <f t="shared" si="53"/>
        <v>1</v>
      </c>
      <c r="AB85" s="56">
        <f t="shared" si="54"/>
        <v>0.010100999999999999</v>
      </c>
      <c r="AC85" s="56">
        <f t="shared" si="55"/>
        <v>0.01010101</v>
      </c>
      <c r="AD85" s="56">
        <f t="shared" si="56"/>
        <v>0.01010101</v>
      </c>
      <c r="AE85" s="28">
        <f t="shared" si="57"/>
      </c>
      <c r="AF85" s="16">
        <f t="shared" si="45"/>
      </c>
      <c r="AG85" s="18">
        <f t="shared" si="46"/>
      </c>
      <c r="AH85" s="18">
        <f t="shared" si="47"/>
      </c>
      <c r="AI85" s="18">
        <f t="shared" si="48"/>
      </c>
      <c r="AJ85" s="18">
        <f t="shared" si="49"/>
      </c>
    </row>
    <row r="86" spans="1:36" s="4" customFormat="1" ht="16.5" customHeight="1">
      <c r="A86" s="10">
        <f t="shared" si="36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37"/>
        <v>0</v>
      </c>
      <c r="K86" s="47"/>
      <c r="L86" s="48"/>
      <c r="M86" s="49"/>
      <c r="N86" s="50"/>
      <c r="O86" s="23">
        <f t="shared" si="38"/>
        <v>0</v>
      </c>
      <c r="P86" s="24">
        <f t="shared" si="39"/>
      </c>
      <c r="Q86" s="24">
        <f t="shared" si="40"/>
      </c>
      <c r="R86" s="25">
        <f t="shared" si="41"/>
        <v>0</v>
      </c>
      <c r="S86" s="80"/>
      <c r="T86" s="81"/>
      <c r="U86" s="96">
        <f t="shared" si="42"/>
        <v>0</v>
      </c>
      <c r="V86" s="58">
        <f t="shared" si="50"/>
        <v>0</v>
      </c>
      <c r="W86" s="56">
        <f t="shared" si="44"/>
        <v>5000</v>
      </c>
      <c r="X86" s="57">
        <f t="shared" si="43"/>
        <v>1</v>
      </c>
      <c r="Y86" s="56">
        <f t="shared" si="51"/>
        <v>1</v>
      </c>
      <c r="Z86" s="56">
        <f t="shared" si="52"/>
        <v>1</v>
      </c>
      <c r="AA86" s="56">
        <f t="shared" si="53"/>
        <v>1</v>
      </c>
      <c r="AB86" s="56">
        <f t="shared" si="54"/>
        <v>0.010100999999999999</v>
      </c>
      <c r="AC86" s="56">
        <f t="shared" si="55"/>
        <v>0.01010101</v>
      </c>
      <c r="AD86" s="56">
        <f t="shared" si="56"/>
        <v>0.01010101</v>
      </c>
      <c r="AE86" s="28">
        <f t="shared" si="57"/>
      </c>
      <c r="AF86" s="16">
        <f t="shared" si="45"/>
      </c>
      <c r="AG86" s="18">
        <f t="shared" si="46"/>
      </c>
      <c r="AH86" s="18">
        <f t="shared" si="47"/>
      </c>
      <c r="AI86" s="18">
        <f t="shared" si="48"/>
      </c>
      <c r="AJ86" s="18">
        <f t="shared" si="49"/>
      </c>
    </row>
    <row r="87" spans="1:36" s="4" customFormat="1" ht="16.5" customHeight="1">
      <c r="A87" s="10">
        <f t="shared" si="36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37"/>
        <v>0</v>
      </c>
      <c r="K87" s="47"/>
      <c r="L87" s="48"/>
      <c r="M87" s="49"/>
      <c r="N87" s="50"/>
      <c r="O87" s="23">
        <f t="shared" si="38"/>
        <v>0</v>
      </c>
      <c r="P87" s="24">
        <f t="shared" si="39"/>
      </c>
      <c r="Q87" s="24">
        <f t="shared" si="40"/>
      </c>
      <c r="R87" s="25">
        <f t="shared" si="41"/>
        <v>0</v>
      </c>
      <c r="S87" s="80"/>
      <c r="T87" s="81"/>
      <c r="U87" s="96">
        <f t="shared" si="42"/>
        <v>0</v>
      </c>
      <c r="V87" s="58">
        <f t="shared" si="50"/>
        <v>0</v>
      </c>
      <c r="W87" s="56">
        <f t="shared" si="44"/>
        <v>5000</v>
      </c>
      <c r="X87" s="57">
        <f t="shared" si="43"/>
        <v>1</v>
      </c>
      <c r="Y87" s="56">
        <f t="shared" si="51"/>
        <v>1</v>
      </c>
      <c r="Z87" s="56">
        <f t="shared" si="52"/>
        <v>1</v>
      </c>
      <c r="AA87" s="56">
        <f t="shared" si="53"/>
        <v>1</v>
      </c>
      <c r="AB87" s="56">
        <f t="shared" si="54"/>
        <v>0.010100999999999999</v>
      </c>
      <c r="AC87" s="56">
        <f t="shared" si="55"/>
        <v>0.01010101</v>
      </c>
      <c r="AD87" s="56">
        <f t="shared" si="56"/>
        <v>0.01010101</v>
      </c>
      <c r="AE87" s="28">
        <f t="shared" si="57"/>
      </c>
      <c r="AF87" s="16">
        <f t="shared" si="45"/>
      </c>
      <c r="AG87" s="18">
        <f t="shared" si="46"/>
      </c>
      <c r="AH87" s="18">
        <f t="shared" si="47"/>
      </c>
      <c r="AI87" s="18">
        <f t="shared" si="48"/>
      </c>
      <c r="AJ87" s="18">
        <f t="shared" si="49"/>
      </c>
    </row>
    <row r="88" spans="1:36" s="4" customFormat="1" ht="16.5" customHeight="1">
      <c r="A88" s="10">
        <f t="shared" si="36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37"/>
        <v>0</v>
      </c>
      <c r="K88" s="47"/>
      <c r="L88" s="48"/>
      <c r="M88" s="49"/>
      <c r="N88" s="50"/>
      <c r="O88" s="23">
        <f t="shared" si="38"/>
        <v>0</v>
      </c>
      <c r="P88" s="24">
        <f t="shared" si="39"/>
      </c>
      <c r="Q88" s="24">
        <f t="shared" si="40"/>
      </c>
      <c r="R88" s="25">
        <f t="shared" si="41"/>
        <v>0</v>
      </c>
      <c r="S88" s="80"/>
      <c r="T88" s="81"/>
      <c r="U88" s="96">
        <f t="shared" si="42"/>
        <v>0</v>
      </c>
      <c r="V88" s="58">
        <f t="shared" si="50"/>
        <v>0</v>
      </c>
      <c r="W88" s="56">
        <f t="shared" si="44"/>
        <v>5000</v>
      </c>
      <c r="X88" s="57">
        <f t="shared" si="43"/>
        <v>1</v>
      </c>
      <c r="Y88" s="56">
        <f t="shared" si="51"/>
        <v>1</v>
      </c>
      <c r="Z88" s="56">
        <f t="shared" si="52"/>
        <v>1</v>
      </c>
      <c r="AA88" s="56">
        <f t="shared" si="53"/>
        <v>1</v>
      </c>
      <c r="AB88" s="56">
        <f t="shared" si="54"/>
        <v>0.010100999999999999</v>
      </c>
      <c r="AC88" s="56">
        <f t="shared" si="55"/>
        <v>0.01010101</v>
      </c>
      <c r="AD88" s="56">
        <f t="shared" si="56"/>
        <v>0.01010101</v>
      </c>
      <c r="AE88" s="28">
        <f t="shared" si="57"/>
      </c>
      <c r="AF88" s="16">
        <f t="shared" si="45"/>
      </c>
      <c r="AG88" s="18">
        <f t="shared" si="46"/>
      </c>
      <c r="AH88" s="18">
        <f t="shared" si="47"/>
      </c>
      <c r="AI88" s="18">
        <f t="shared" si="48"/>
      </c>
      <c r="AJ88" s="18">
        <f t="shared" si="49"/>
      </c>
    </row>
    <row r="89" spans="1:36" s="4" customFormat="1" ht="16.5" customHeight="1" thickBot="1">
      <c r="A89" s="10">
        <f t="shared" si="36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37"/>
        <v>0</v>
      </c>
      <c r="K89" s="64"/>
      <c r="L89" s="65"/>
      <c r="M89" s="66"/>
      <c r="N89" s="67"/>
      <c r="O89" s="68">
        <f t="shared" si="38"/>
        <v>0</v>
      </c>
      <c r="P89" s="24">
        <f t="shared" si="39"/>
      </c>
      <c r="Q89" s="24">
        <f t="shared" si="40"/>
      </c>
      <c r="R89" s="69">
        <f t="shared" si="41"/>
        <v>0</v>
      </c>
      <c r="S89" s="82"/>
      <c r="T89" s="83"/>
      <c r="U89" s="97">
        <f t="shared" si="42"/>
        <v>0</v>
      </c>
      <c r="V89" s="71">
        <f t="shared" si="50"/>
        <v>0</v>
      </c>
      <c r="W89" s="56">
        <f t="shared" si="44"/>
        <v>5000</v>
      </c>
      <c r="X89" s="73">
        <f t="shared" si="43"/>
        <v>1</v>
      </c>
      <c r="Y89" s="72">
        <f t="shared" si="51"/>
        <v>1</v>
      </c>
      <c r="Z89" s="72">
        <f t="shared" si="52"/>
        <v>1</v>
      </c>
      <c r="AA89" s="72">
        <f t="shared" si="53"/>
        <v>1</v>
      </c>
      <c r="AB89" s="72">
        <f t="shared" si="54"/>
        <v>0.010100999999999999</v>
      </c>
      <c r="AC89" s="72">
        <f t="shared" si="55"/>
        <v>0.01010101</v>
      </c>
      <c r="AD89" s="72">
        <f t="shared" si="56"/>
        <v>0.01010101</v>
      </c>
      <c r="AE89" s="74">
        <f t="shared" si="57"/>
      </c>
      <c r="AF89" s="16">
        <f t="shared" si="45"/>
      </c>
      <c r="AG89" s="18">
        <f t="shared" si="46"/>
      </c>
      <c r="AH89" s="18">
        <f t="shared" si="47"/>
      </c>
      <c r="AI89" s="18">
        <f t="shared" si="48"/>
      </c>
      <c r="AJ89" s="18">
        <f t="shared" si="49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rowBreaks count="1" manualBreakCount="1">
    <brk id="12" max="17" man="1"/>
  </row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X89"/>
  <sheetViews>
    <sheetView zoomScale="80" zoomScaleNormal="80" zoomScalePageLayoutView="0" workbookViewId="0" topLeftCell="A1">
      <selection activeCell="AM9" sqref="AM9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43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13U Filles</v>
      </c>
      <c r="AI9" s="15"/>
      <c r="AJ9" s="18"/>
      <c r="AM9" s="51"/>
      <c r="AN9" s="51"/>
      <c r="AO9" s="51"/>
    </row>
    <row r="10" spans="1:50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>IF(AE10=1,"1er:",IF(AE10=2,"2e:",IF(AE10=3,"3e:","")))</f>
      </c>
      <c r="AG10" s="18">
        <f>IF(AE10=1,C10,IF(AE10=2,C10,IF(AE10=3,C10,"")))</f>
      </c>
      <c r="AH10" s="18">
        <f>IF(AE10=1,B10,IF(AE10=2,B10,IF(AE10=3,B10,"")))</f>
      </c>
      <c r="AI10" s="18">
        <f>IF(AE10=1,"de",IF(AE10=2,"de",IF(AE10=3,"de","")))</f>
      </c>
      <c r="AJ10" s="18">
        <f>IF(AE10=1,D10,IF(AE10=2,D10,IF(AE10=3,D10,"")))</f>
      </c>
      <c r="AX10"/>
    </row>
    <row r="11" spans="1:50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8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>IF(AE11=1,"1er:",IF(AE11=2,"2e:",IF(AE11=3,"3e:","")))</f>
      </c>
      <c r="AG11" s="18">
        <f>IF(AE11=1,C11,IF(AE11=2,C11,IF(AE11=3,C11,"")))</f>
      </c>
      <c r="AH11" s="18">
        <f>IF(AE11=1,B11,IF(AE11=2,B11,IF(AE11=3,B11,"")))</f>
      </c>
      <c r="AI11" s="18">
        <f>IF(AE11=1,"de",IF(AE11=2,"de",IF(AE11=3,"de","")))</f>
      </c>
      <c r="AJ11" s="18">
        <f>IF(AE11=1,D11,IF(AE11=2,D11,IF(AE11=3,D11,"")))</f>
      </c>
      <c r="AX11"/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8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>IF(AE12=1,"1er:",IF(AE12=2,"2e:",IF(AE12=3,"3e:","")))</f>
      </c>
      <c r="AG12" s="18">
        <f>IF(AE12=1,C12,IF(AE12=2,C12,IF(AE12=3,C12,"")))</f>
      </c>
      <c r="AH12" s="18">
        <f>IF(AE12=1,B12,IF(AE12=2,B12,IF(AE12=3,B12,"")))</f>
      </c>
      <c r="AI12" s="18">
        <f>IF(AE12=1,"de",IF(AE12=2,"de",IF(AE12=3,"de","")))</f>
      </c>
      <c r="AJ12" s="18">
        <f>IF(AE12=1,D12,IF(AE12=2,D12,IF(AE12=3,D12,"")))</f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8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>IF(AE13=1,"1er:",IF(AE13=2,"2e:",IF(AE13=3,"3e:","")))</f>
      </c>
      <c r="AG13" s="18">
        <f>IF(AE13=1,C13,IF(AE13=2,C13,IF(AE13=3,C13,"")))</f>
      </c>
      <c r="AH13" s="18">
        <f>IF(AE13=1,B13,IF(AE13=2,B13,IF(AE13=3,B13,"")))</f>
      </c>
      <c r="AI13" s="18">
        <f>IF(AE13=1,"de",IF(AE13=2,"de",IF(AE13=3,"de","")))</f>
      </c>
      <c r="AJ13" s="18">
        <f>IF(AE13=1,D13,IF(AE13=2,D13,IF(AE13=3,D13,"")))</f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8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aca="true" t="shared" si="9" ref="AF14:AF77">IF(AE14=1,"1er:",IF(AE14=2,"2e:",IF(AE14=3,"3e:","")))</f>
      </c>
      <c r="AG14" s="18">
        <f aca="true" t="shared" si="10" ref="AG14:AG77">IF(AE14=1,C14,IF(AE14=2,C14,IF(AE14=3,C14,"")))</f>
      </c>
      <c r="AH14" s="18">
        <f aca="true" t="shared" si="11" ref="AH14:AH77">IF(AE14=1,B14,IF(AE14=2,B14,IF(AE14=3,B14,"")))</f>
      </c>
      <c r="AI14" s="18">
        <f aca="true" t="shared" si="12" ref="AI14:AI77">IF(AE14=1,"de",IF(AE14=2,"de",IF(AE14=3,"de","")))</f>
      </c>
      <c r="AJ14" s="18">
        <f aca="true" t="shared" si="13" ref="AJ14:AJ77">IF(AE14=1,D14,IF(AE14=2,D14,IF(AE14=3,D14,"")))</f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8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t="shared" si="9"/>
      </c>
      <c r="AG15" s="18">
        <f t="shared" si="10"/>
      </c>
      <c r="AH15" s="18">
        <f t="shared" si="11"/>
      </c>
      <c r="AI15" s="18">
        <f t="shared" si="12"/>
      </c>
      <c r="AJ15" s="18">
        <f t="shared" si="13"/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8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9"/>
      </c>
      <c r="AG16" s="18">
        <f t="shared" si="10"/>
      </c>
      <c r="AH16" s="18">
        <f t="shared" si="11"/>
      </c>
      <c r="AI16" s="18">
        <f t="shared" si="12"/>
      </c>
      <c r="AJ16" s="18">
        <f t="shared" si="13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8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9"/>
      </c>
      <c r="AG17" s="18">
        <f t="shared" si="10"/>
      </c>
      <c r="AH17" s="18">
        <f t="shared" si="11"/>
      </c>
      <c r="AI17" s="18">
        <f t="shared" si="12"/>
      </c>
      <c r="AJ17" s="18">
        <f t="shared" si="13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8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t="shared" si="9"/>
      </c>
      <c r="AG18" s="18">
        <f t="shared" si="10"/>
      </c>
      <c r="AH18" s="18">
        <f t="shared" si="11"/>
      </c>
      <c r="AI18" s="18">
        <f t="shared" si="12"/>
      </c>
      <c r="AJ18" s="18">
        <f t="shared" si="13"/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8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t="shared" si="9"/>
      </c>
      <c r="AG19" s="18">
        <f t="shared" si="10"/>
      </c>
      <c r="AH19" s="18">
        <f t="shared" si="11"/>
      </c>
      <c r="AI19" s="18">
        <f t="shared" si="12"/>
      </c>
      <c r="AJ19" s="18">
        <f t="shared" si="13"/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8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9"/>
      </c>
      <c r="AG20" s="18">
        <f t="shared" si="10"/>
      </c>
      <c r="AH20" s="18">
        <f t="shared" si="11"/>
      </c>
      <c r="AI20" s="18">
        <f t="shared" si="12"/>
      </c>
      <c r="AJ20" s="18">
        <f t="shared" si="13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8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t="shared" si="9"/>
      </c>
      <c r="AG21" s="18">
        <f t="shared" si="10"/>
      </c>
      <c r="AH21" s="18">
        <f t="shared" si="11"/>
      </c>
      <c r="AI21" s="18">
        <f t="shared" si="12"/>
      </c>
      <c r="AJ21" s="18">
        <f t="shared" si="13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8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t="shared" si="9"/>
      </c>
      <c r="AG22" s="18">
        <f t="shared" si="10"/>
      </c>
      <c r="AH22" s="18">
        <f t="shared" si="11"/>
      </c>
      <c r="AI22" s="18">
        <f t="shared" si="12"/>
      </c>
      <c r="AJ22" s="18">
        <f t="shared" si="13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8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9"/>
      </c>
      <c r="AG23" s="18">
        <f t="shared" si="10"/>
      </c>
      <c r="AH23" s="18">
        <f t="shared" si="11"/>
      </c>
      <c r="AI23" s="18">
        <f t="shared" si="12"/>
      </c>
      <c r="AJ23" s="18">
        <f t="shared" si="13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8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t="shared" si="9"/>
      </c>
      <c r="AG24" s="18">
        <f t="shared" si="10"/>
      </c>
      <c r="AH24" s="18">
        <f t="shared" si="11"/>
      </c>
      <c r="AI24" s="18">
        <f t="shared" si="12"/>
      </c>
      <c r="AJ24" s="18">
        <f t="shared" si="13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8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t="shared" si="9"/>
      </c>
      <c r="AG25" s="18">
        <f t="shared" si="10"/>
      </c>
      <c r="AH25" s="18">
        <f t="shared" si="11"/>
      </c>
      <c r="AI25" s="18">
        <f t="shared" si="12"/>
      </c>
      <c r="AJ25" s="18">
        <f t="shared" si="13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8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9"/>
      </c>
      <c r="AG26" s="18">
        <f t="shared" si="10"/>
      </c>
      <c r="AH26" s="18">
        <f t="shared" si="11"/>
      </c>
      <c r="AI26" s="18">
        <f t="shared" si="12"/>
      </c>
      <c r="AJ26" s="18">
        <f t="shared" si="13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8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9"/>
      </c>
      <c r="AG27" s="18">
        <f t="shared" si="10"/>
      </c>
      <c r="AH27" s="18">
        <f t="shared" si="11"/>
      </c>
      <c r="AI27" s="18">
        <f t="shared" si="12"/>
      </c>
      <c r="AJ27" s="18">
        <f t="shared" si="13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8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9"/>
      </c>
      <c r="AG28" s="18">
        <f t="shared" si="10"/>
      </c>
      <c r="AH28" s="18">
        <f t="shared" si="11"/>
      </c>
      <c r="AI28" s="18">
        <f t="shared" si="12"/>
      </c>
      <c r="AJ28" s="18">
        <f t="shared" si="13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8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9"/>
      </c>
      <c r="AG29" s="18">
        <f t="shared" si="10"/>
      </c>
      <c r="AH29" s="18">
        <f t="shared" si="11"/>
      </c>
      <c r="AI29" s="18">
        <f t="shared" si="12"/>
      </c>
      <c r="AJ29" s="18">
        <f t="shared" si="13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8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9"/>
      </c>
      <c r="AG30" s="18">
        <f t="shared" si="10"/>
      </c>
      <c r="AH30" s="18">
        <f t="shared" si="11"/>
      </c>
      <c r="AI30" s="18">
        <f t="shared" si="12"/>
      </c>
      <c r="AJ30" s="18">
        <f t="shared" si="13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8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9"/>
      </c>
      <c r="AG31" s="18">
        <f t="shared" si="10"/>
      </c>
      <c r="AH31" s="18">
        <f t="shared" si="11"/>
      </c>
      <c r="AI31" s="18">
        <f t="shared" si="12"/>
      </c>
      <c r="AJ31" s="18">
        <f t="shared" si="13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8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9"/>
      </c>
      <c r="AG32" s="18">
        <f t="shared" si="10"/>
      </c>
      <c r="AH32" s="18">
        <f t="shared" si="11"/>
      </c>
      <c r="AI32" s="18">
        <f t="shared" si="12"/>
      </c>
      <c r="AJ32" s="18">
        <f t="shared" si="13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8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9"/>
      </c>
      <c r="AG33" s="18">
        <f t="shared" si="10"/>
      </c>
      <c r="AH33" s="18">
        <f t="shared" si="11"/>
      </c>
      <c r="AI33" s="18">
        <f t="shared" si="12"/>
      </c>
      <c r="AJ33" s="18">
        <f t="shared" si="13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8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9"/>
      </c>
      <c r="AG34" s="18">
        <f t="shared" si="10"/>
      </c>
      <c r="AH34" s="18">
        <f t="shared" si="11"/>
      </c>
      <c r="AI34" s="18">
        <f t="shared" si="12"/>
      </c>
      <c r="AJ34" s="18">
        <f t="shared" si="13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8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9"/>
      </c>
      <c r="AG35" s="18">
        <f t="shared" si="10"/>
      </c>
      <c r="AH35" s="18">
        <f t="shared" si="11"/>
      </c>
      <c r="AI35" s="18">
        <f t="shared" si="12"/>
      </c>
      <c r="AJ35" s="18">
        <f t="shared" si="13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8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9"/>
      </c>
      <c r="AG36" s="18">
        <f t="shared" si="10"/>
      </c>
      <c r="AH36" s="18">
        <f t="shared" si="11"/>
      </c>
      <c r="AI36" s="18">
        <f t="shared" si="12"/>
      </c>
      <c r="AJ36" s="18">
        <f t="shared" si="13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8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9"/>
      </c>
      <c r="AG37" s="18">
        <f t="shared" si="10"/>
      </c>
      <c r="AH37" s="18">
        <f t="shared" si="11"/>
      </c>
      <c r="AI37" s="18">
        <f t="shared" si="12"/>
      </c>
      <c r="AJ37" s="18">
        <f t="shared" si="13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8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9"/>
      </c>
      <c r="AG38" s="18">
        <f t="shared" si="10"/>
      </c>
      <c r="AH38" s="18">
        <f t="shared" si="11"/>
      </c>
      <c r="AI38" s="18">
        <f t="shared" si="12"/>
      </c>
      <c r="AJ38" s="18">
        <f t="shared" si="13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8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9"/>
      </c>
      <c r="AG39" s="18">
        <f t="shared" si="10"/>
      </c>
      <c r="AH39" s="18">
        <f t="shared" si="11"/>
      </c>
      <c r="AI39" s="18">
        <f t="shared" si="12"/>
      </c>
      <c r="AJ39" s="18">
        <f t="shared" si="13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8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9"/>
      </c>
      <c r="AG40" s="18">
        <f t="shared" si="10"/>
      </c>
      <c r="AH40" s="18">
        <f t="shared" si="11"/>
      </c>
      <c r="AI40" s="18">
        <f t="shared" si="12"/>
      </c>
      <c r="AJ40" s="18">
        <f t="shared" si="13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8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9"/>
      </c>
      <c r="AG41" s="18">
        <f t="shared" si="10"/>
      </c>
      <c r="AH41" s="18">
        <f t="shared" si="11"/>
      </c>
      <c r="AI41" s="18">
        <f t="shared" si="12"/>
      </c>
      <c r="AJ41" s="18">
        <f t="shared" si="13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22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23" ref="P42:P73">IF(OR(K42="",K42=0),"",VLOOKUP(K42,TempsPoints,3,TRUE)-10*L42)</f>
      </c>
      <c r="Q42" s="24">
        <f aca="true" t="shared" si="24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25" ref="U42:U73">(S42*VLOOKUP("Plaque",LancerPoints,2,FALSE))+(T42*VLOOKUP("Centre",LancerPoints,2,FALSE))</f>
        <v>0</v>
      </c>
      <c r="V42" s="58">
        <f t="shared" si="14"/>
        <v>0</v>
      </c>
      <c r="W42" s="56">
        <f t="shared" si="8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9"/>
      </c>
      <c r="AG42" s="18">
        <f t="shared" si="10"/>
      </c>
      <c r="AH42" s="18">
        <f t="shared" si="11"/>
      </c>
      <c r="AI42" s="18">
        <f t="shared" si="12"/>
      </c>
      <c r="AJ42" s="18">
        <f t="shared" si="13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22"/>
        <v>0</v>
      </c>
      <c r="K43" s="47"/>
      <c r="L43" s="48"/>
      <c r="M43" s="49"/>
      <c r="N43" s="50"/>
      <c r="O43" s="23">
        <f t="shared" si="2"/>
        <v>0</v>
      </c>
      <c r="P43" s="24">
        <f t="shared" si="23"/>
      </c>
      <c r="Q43" s="24">
        <f t="shared" si="24"/>
      </c>
      <c r="R43" s="25">
        <f t="shared" si="5"/>
        <v>0</v>
      </c>
      <c r="S43" s="80"/>
      <c r="T43" s="81"/>
      <c r="U43" s="96">
        <f t="shared" si="25"/>
        <v>0</v>
      </c>
      <c r="V43" s="58">
        <f t="shared" si="14"/>
        <v>0</v>
      </c>
      <c r="W43" s="56">
        <f t="shared" si="8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9"/>
      </c>
      <c r="AG43" s="18">
        <f t="shared" si="10"/>
      </c>
      <c r="AH43" s="18">
        <f t="shared" si="11"/>
      </c>
      <c r="AI43" s="18">
        <f t="shared" si="12"/>
      </c>
      <c r="AJ43" s="18">
        <f t="shared" si="13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22"/>
        <v>0</v>
      </c>
      <c r="K44" s="47"/>
      <c r="L44" s="48"/>
      <c r="M44" s="49"/>
      <c r="N44" s="50"/>
      <c r="O44" s="23">
        <f t="shared" si="2"/>
        <v>0</v>
      </c>
      <c r="P44" s="24">
        <f t="shared" si="23"/>
      </c>
      <c r="Q44" s="24">
        <f t="shared" si="24"/>
      </c>
      <c r="R44" s="25">
        <f t="shared" si="5"/>
        <v>0</v>
      </c>
      <c r="S44" s="80"/>
      <c r="T44" s="81"/>
      <c r="U44" s="96">
        <f t="shared" si="25"/>
        <v>0</v>
      </c>
      <c r="V44" s="58">
        <f t="shared" si="14"/>
        <v>0</v>
      </c>
      <c r="W44" s="56">
        <f t="shared" si="8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9"/>
      </c>
      <c r="AG44" s="18">
        <f t="shared" si="10"/>
      </c>
      <c r="AH44" s="18">
        <f t="shared" si="11"/>
      </c>
      <c r="AI44" s="18">
        <f t="shared" si="12"/>
      </c>
      <c r="AJ44" s="18">
        <f t="shared" si="13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22"/>
        <v>0</v>
      </c>
      <c r="K45" s="47"/>
      <c r="L45" s="48"/>
      <c r="M45" s="49"/>
      <c r="N45" s="50"/>
      <c r="O45" s="23">
        <f t="shared" si="2"/>
        <v>0</v>
      </c>
      <c r="P45" s="24">
        <f t="shared" si="23"/>
      </c>
      <c r="Q45" s="24">
        <f t="shared" si="24"/>
      </c>
      <c r="R45" s="25">
        <f t="shared" si="5"/>
        <v>0</v>
      </c>
      <c r="S45" s="80"/>
      <c r="T45" s="81"/>
      <c r="U45" s="96">
        <f t="shared" si="25"/>
        <v>0</v>
      </c>
      <c r="V45" s="58">
        <f t="shared" si="14"/>
        <v>0</v>
      </c>
      <c r="W45" s="56">
        <f t="shared" si="8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9"/>
      </c>
      <c r="AG45" s="18">
        <f t="shared" si="10"/>
      </c>
      <c r="AH45" s="18">
        <f t="shared" si="11"/>
      </c>
      <c r="AI45" s="18">
        <f t="shared" si="12"/>
      </c>
      <c r="AJ45" s="18">
        <f t="shared" si="13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22"/>
        <v>0</v>
      </c>
      <c r="K46" s="47"/>
      <c r="L46" s="48"/>
      <c r="M46" s="49"/>
      <c r="N46" s="50"/>
      <c r="O46" s="23">
        <f t="shared" si="2"/>
        <v>0</v>
      </c>
      <c r="P46" s="24">
        <f t="shared" si="23"/>
      </c>
      <c r="Q46" s="24">
        <f t="shared" si="24"/>
      </c>
      <c r="R46" s="25">
        <f t="shared" si="5"/>
        <v>0</v>
      </c>
      <c r="S46" s="80"/>
      <c r="T46" s="81"/>
      <c r="U46" s="96">
        <f t="shared" si="25"/>
        <v>0</v>
      </c>
      <c r="V46" s="58">
        <f t="shared" si="14"/>
        <v>0</v>
      </c>
      <c r="W46" s="56">
        <f t="shared" si="8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9"/>
      </c>
      <c r="AG46" s="18">
        <f t="shared" si="10"/>
      </c>
      <c r="AH46" s="18">
        <f t="shared" si="11"/>
      </c>
      <c r="AI46" s="18">
        <f t="shared" si="12"/>
      </c>
      <c r="AJ46" s="18">
        <f t="shared" si="13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22"/>
        <v>0</v>
      </c>
      <c r="K47" s="47"/>
      <c r="L47" s="48"/>
      <c r="M47" s="49"/>
      <c r="N47" s="50"/>
      <c r="O47" s="23">
        <f t="shared" si="2"/>
        <v>0</v>
      </c>
      <c r="P47" s="24">
        <f t="shared" si="23"/>
      </c>
      <c r="Q47" s="24">
        <f t="shared" si="24"/>
      </c>
      <c r="R47" s="25">
        <f t="shared" si="5"/>
        <v>0</v>
      </c>
      <c r="S47" s="80"/>
      <c r="T47" s="81"/>
      <c r="U47" s="96">
        <f t="shared" si="25"/>
        <v>0</v>
      </c>
      <c r="V47" s="58">
        <f t="shared" si="14"/>
        <v>0</v>
      </c>
      <c r="W47" s="56">
        <f t="shared" si="8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9"/>
      </c>
      <c r="AG47" s="18">
        <f t="shared" si="10"/>
      </c>
      <c r="AH47" s="18">
        <f t="shared" si="11"/>
      </c>
      <c r="AI47" s="18">
        <f t="shared" si="12"/>
      </c>
      <c r="AJ47" s="18">
        <f t="shared" si="13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22"/>
        <v>0</v>
      </c>
      <c r="K48" s="47"/>
      <c r="L48" s="48"/>
      <c r="M48" s="49"/>
      <c r="N48" s="50"/>
      <c r="O48" s="23">
        <f t="shared" si="2"/>
        <v>0</v>
      </c>
      <c r="P48" s="24">
        <f t="shared" si="23"/>
      </c>
      <c r="Q48" s="24">
        <f t="shared" si="24"/>
      </c>
      <c r="R48" s="25">
        <f t="shared" si="5"/>
        <v>0</v>
      </c>
      <c r="S48" s="80"/>
      <c r="T48" s="81"/>
      <c r="U48" s="96">
        <f t="shared" si="25"/>
        <v>0</v>
      </c>
      <c r="V48" s="58">
        <f t="shared" si="14"/>
        <v>0</v>
      </c>
      <c r="W48" s="56">
        <f t="shared" si="8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9"/>
      </c>
      <c r="AG48" s="18">
        <f t="shared" si="10"/>
      </c>
      <c r="AH48" s="18">
        <f t="shared" si="11"/>
      </c>
      <c r="AI48" s="18">
        <f t="shared" si="12"/>
      </c>
      <c r="AJ48" s="18">
        <f t="shared" si="13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22"/>
        <v>0</v>
      </c>
      <c r="K49" s="47"/>
      <c r="L49" s="48"/>
      <c r="M49" s="49"/>
      <c r="N49" s="50"/>
      <c r="O49" s="23">
        <f t="shared" si="2"/>
        <v>0</v>
      </c>
      <c r="P49" s="24">
        <f t="shared" si="23"/>
      </c>
      <c r="Q49" s="24">
        <f t="shared" si="24"/>
      </c>
      <c r="R49" s="25">
        <f t="shared" si="5"/>
        <v>0</v>
      </c>
      <c r="S49" s="80"/>
      <c r="T49" s="81"/>
      <c r="U49" s="96">
        <f t="shared" si="25"/>
        <v>0</v>
      </c>
      <c r="V49" s="58">
        <f t="shared" si="14"/>
        <v>0</v>
      </c>
      <c r="W49" s="56">
        <f t="shared" si="8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9"/>
      </c>
      <c r="AG49" s="18">
        <f t="shared" si="10"/>
      </c>
      <c r="AH49" s="18">
        <f t="shared" si="11"/>
      </c>
      <c r="AI49" s="18">
        <f t="shared" si="12"/>
      </c>
      <c r="AJ49" s="18">
        <f t="shared" si="13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22"/>
        <v>0</v>
      </c>
      <c r="K50" s="47"/>
      <c r="L50" s="48"/>
      <c r="M50" s="49"/>
      <c r="N50" s="50"/>
      <c r="O50" s="23">
        <f t="shared" si="2"/>
        <v>0</v>
      </c>
      <c r="P50" s="24">
        <f t="shared" si="23"/>
      </c>
      <c r="Q50" s="24">
        <f t="shared" si="24"/>
      </c>
      <c r="R50" s="25">
        <f t="shared" si="5"/>
        <v>0</v>
      </c>
      <c r="S50" s="80"/>
      <c r="T50" s="81"/>
      <c r="U50" s="96">
        <f t="shared" si="25"/>
        <v>0</v>
      </c>
      <c r="V50" s="58">
        <f t="shared" si="14"/>
        <v>0</v>
      </c>
      <c r="W50" s="56">
        <f t="shared" si="8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9"/>
      </c>
      <c r="AG50" s="18">
        <f t="shared" si="10"/>
      </c>
      <c r="AH50" s="18">
        <f t="shared" si="11"/>
      </c>
      <c r="AI50" s="18">
        <f t="shared" si="12"/>
      </c>
      <c r="AJ50" s="18">
        <f t="shared" si="13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22"/>
        <v>0</v>
      </c>
      <c r="K51" s="47"/>
      <c r="L51" s="48"/>
      <c r="M51" s="49"/>
      <c r="N51" s="50"/>
      <c r="O51" s="23">
        <f t="shared" si="2"/>
        <v>0</v>
      </c>
      <c r="P51" s="24">
        <f t="shared" si="23"/>
      </c>
      <c r="Q51" s="24">
        <f t="shared" si="24"/>
      </c>
      <c r="R51" s="25">
        <f t="shared" si="5"/>
        <v>0</v>
      </c>
      <c r="S51" s="80"/>
      <c r="T51" s="81"/>
      <c r="U51" s="96">
        <f t="shared" si="25"/>
        <v>0</v>
      </c>
      <c r="V51" s="58">
        <f t="shared" si="14"/>
        <v>0</v>
      </c>
      <c r="W51" s="56">
        <f t="shared" si="8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9"/>
      </c>
      <c r="AG51" s="18">
        <f t="shared" si="10"/>
      </c>
      <c r="AH51" s="18">
        <f t="shared" si="11"/>
      </c>
      <c r="AI51" s="18">
        <f t="shared" si="12"/>
      </c>
      <c r="AJ51" s="18">
        <f t="shared" si="13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22"/>
        <v>0</v>
      </c>
      <c r="K52" s="47"/>
      <c r="L52" s="48"/>
      <c r="M52" s="49"/>
      <c r="N52" s="50"/>
      <c r="O52" s="23">
        <f t="shared" si="2"/>
        <v>0</v>
      </c>
      <c r="P52" s="24">
        <f t="shared" si="23"/>
      </c>
      <c r="Q52" s="24">
        <f t="shared" si="24"/>
      </c>
      <c r="R52" s="25">
        <f t="shared" si="5"/>
        <v>0</v>
      </c>
      <c r="S52" s="80"/>
      <c r="T52" s="81"/>
      <c r="U52" s="96">
        <f t="shared" si="25"/>
        <v>0</v>
      </c>
      <c r="V52" s="58">
        <f t="shared" si="14"/>
        <v>0</v>
      </c>
      <c r="W52" s="56">
        <f t="shared" si="8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9"/>
      </c>
      <c r="AG52" s="18">
        <f t="shared" si="10"/>
      </c>
      <c r="AH52" s="18">
        <f t="shared" si="11"/>
      </c>
      <c r="AI52" s="18">
        <f t="shared" si="12"/>
      </c>
      <c r="AJ52" s="18">
        <f t="shared" si="13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22"/>
        <v>0</v>
      </c>
      <c r="K53" s="47"/>
      <c r="L53" s="48"/>
      <c r="M53" s="49"/>
      <c r="N53" s="50"/>
      <c r="O53" s="23">
        <f t="shared" si="2"/>
        <v>0</v>
      </c>
      <c r="P53" s="24">
        <f t="shared" si="23"/>
      </c>
      <c r="Q53" s="24">
        <f t="shared" si="24"/>
      </c>
      <c r="R53" s="25">
        <f t="shared" si="5"/>
        <v>0</v>
      </c>
      <c r="S53" s="80"/>
      <c r="T53" s="81"/>
      <c r="U53" s="96">
        <f t="shared" si="25"/>
        <v>0</v>
      </c>
      <c r="V53" s="58">
        <f t="shared" si="14"/>
        <v>0</v>
      </c>
      <c r="W53" s="56">
        <f t="shared" si="8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9"/>
      </c>
      <c r="AG53" s="18">
        <f t="shared" si="10"/>
      </c>
      <c r="AH53" s="18">
        <f t="shared" si="11"/>
      </c>
      <c r="AI53" s="18">
        <f t="shared" si="12"/>
      </c>
      <c r="AJ53" s="18">
        <f t="shared" si="13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22"/>
        <v>0</v>
      </c>
      <c r="K54" s="47"/>
      <c r="L54" s="48"/>
      <c r="M54" s="49"/>
      <c r="N54" s="50"/>
      <c r="O54" s="23">
        <f t="shared" si="2"/>
        <v>0</v>
      </c>
      <c r="P54" s="24">
        <f t="shared" si="23"/>
      </c>
      <c r="Q54" s="24">
        <f t="shared" si="24"/>
      </c>
      <c r="R54" s="25">
        <f t="shared" si="5"/>
        <v>0</v>
      </c>
      <c r="S54" s="80"/>
      <c r="T54" s="81"/>
      <c r="U54" s="96">
        <f t="shared" si="25"/>
        <v>0</v>
      </c>
      <c r="V54" s="58">
        <f t="shared" si="14"/>
        <v>0</v>
      </c>
      <c r="W54" s="56">
        <f t="shared" si="8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9"/>
      </c>
      <c r="AG54" s="18">
        <f t="shared" si="10"/>
      </c>
      <c r="AH54" s="18">
        <f t="shared" si="11"/>
      </c>
      <c r="AI54" s="18">
        <f t="shared" si="12"/>
      </c>
      <c r="AJ54" s="18">
        <f t="shared" si="13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22"/>
        <v>0</v>
      </c>
      <c r="K55" s="47"/>
      <c r="L55" s="48"/>
      <c r="M55" s="49"/>
      <c r="N55" s="50"/>
      <c r="O55" s="23">
        <f t="shared" si="2"/>
        <v>0</v>
      </c>
      <c r="P55" s="24">
        <f t="shared" si="23"/>
      </c>
      <c r="Q55" s="24">
        <f t="shared" si="24"/>
      </c>
      <c r="R55" s="25">
        <f t="shared" si="5"/>
        <v>0</v>
      </c>
      <c r="S55" s="80"/>
      <c r="T55" s="81"/>
      <c r="U55" s="96">
        <f t="shared" si="25"/>
        <v>0</v>
      </c>
      <c r="V55" s="58">
        <f t="shared" si="14"/>
        <v>0</v>
      </c>
      <c r="W55" s="56">
        <f t="shared" si="8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9"/>
      </c>
      <c r="AG55" s="18">
        <f t="shared" si="10"/>
      </c>
      <c r="AH55" s="18">
        <f t="shared" si="11"/>
      </c>
      <c r="AI55" s="18">
        <f t="shared" si="12"/>
      </c>
      <c r="AJ55" s="18">
        <f t="shared" si="13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22"/>
        <v>0</v>
      </c>
      <c r="K56" s="47"/>
      <c r="L56" s="48"/>
      <c r="M56" s="49"/>
      <c r="N56" s="50"/>
      <c r="O56" s="23">
        <f t="shared" si="2"/>
        <v>0</v>
      </c>
      <c r="P56" s="24">
        <f t="shared" si="23"/>
      </c>
      <c r="Q56" s="24">
        <f t="shared" si="24"/>
      </c>
      <c r="R56" s="25">
        <f t="shared" si="5"/>
        <v>0</v>
      </c>
      <c r="S56" s="80"/>
      <c r="T56" s="81"/>
      <c r="U56" s="96">
        <f t="shared" si="25"/>
        <v>0</v>
      </c>
      <c r="V56" s="58">
        <f t="shared" si="14"/>
        <v>0</v>
      </c>
      <c r="W56" s="56">
        <f t="shared" si="8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9"/>
      </c>
      <c r="AG56" s="18">
        <f t="shared" si="10"/>
      </c>
      <c r="AH56" s="18">
        <f t="shared" si="11"/>
      </c>
      <c r="AI56" s="18">
        <f t="shared" si="12"/>
      </c>
      <c r="AJ56" s="18">
        <f t="shared" si="13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22"/>
        <v>0</v>
      </c>
      <c r="K57" s="47"/>
      <c r="L57" s="48"/>
      <c r="M57" s="49"/>
      <c r="N57" s="50"/>
      <c r="O57" s="23">
        <f t="shared" si="2"/>
        <v>0</v>
      </c>
      <c r="P57" s="24">
        <f t="shared" si="23"/>
      </c>
      <c r="Q57" s="24">
        <f t="shared" si="24"/>
      </c>
      <c r="R57" s="25">
        <f t="shared" si="5"/>
        <v>0</v>
      </c>
      <c r="S57" s="80"/>
      <c r="T57" s="81"/>
      <c r="U57" s="96">
        <f t="shared" si="25"/>
        <v>0</v>
      </c>
      <c r="V57" s="58">
        <f t="shared" si="14"/>
        <v>0</v>
      </c>
      <c r="W57" s="56">
        <f t="shared" si="8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9"/>
      </c>
      <c r="AG57" s="18">
        <f t="shared" si="10"/>
      </c>
      <c r="AH57" s="18">
        <f t="shared" si="11"/>
      </c>
      <c r="AI57" s="18">
        <f t="shared" si="12"/>
      </c>
      <c r="AJ57" s="18">
        <f t="shared" si="13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22"/>
        <v>0</v>
      </c>
      <c r="K58" s="47"/>
      <c r="L58" s="48"/>
      <c r="M58" s="49"/>
      <c r="N58" s="50"/>
      <c r="O58" s="23">
        <f t="shared" si="2"/>
        <v>0</v>
      </c>
      <c r="P58" s="24">
        <f t="shared" si="23"/>
      </c>
      <c r="Q58" s="24">
        <f t="shared" si="24"/>
      </c>
      <c r="R58" s="25">
        <f t="shared" si="5"/>
        <v>0</v>
      </c>
      <c r="S58" s="80"/>
      <c r="T58" s="81"/>
      <c r="U58" s="96">
        <f t="shared" si="25"/>
        <v>0</v>
      </c>
      <c r="V58" s="58">
        <f t="shared" si="14"/>
        <v>0</v>
      </c>
      <c r="W58" s="56">
        <f t="shared" si="8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9"/>
      </c>
      <c r="AG58" s="18">
        <f t="shared" si="10"/>
      </c>
      <c r="AH58" s="18">
        <f t="shared" si="11"/>
      </c>
      <c r="AI58" s="18">
        <f t="shared" si="12"/>
      </c>
      <c r="AJ58" s="18">
        <f t="shared" si="13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22"/>
        <v>0</v>
      </c>
      <c r="K59" s="47"/>
      <c r="L59" s="48"/>
      <c r="M59" s="49"/>
      <c r="N59" s="50"/>
      <c r="O59" s="23">
        <f t="shared" si="2"/>
        <v>0</v>
      </c>
      <c r="P59" s="24">
        <f t="shared" si="23"/>
      </c>
      <c r="Q59" s="24">
        <f t="shared" si="24"/>
      </c>
      <c r="R59" s="25">
        <f t="shared" si="5"/>
        <v>0</v>
      </c>
      <c r="S59" s="80"/>
      <c r="T59" s="81"/>
      <c r="U59" s="96">
        <f t="shared" si="25"/>
        <v>0</v>
      </c>
      <c r="V59" s="58">
        <f t="shared" si="14"/>
        <v>0</v>
      </c>
      <c r="W59" s="56">
        <f t="shared" si="8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9"/>
      </c>
      <c r="AG59" s="18">
        <f t="shared" si="10"/>
      </c>
      <c r="AH59" s="18">
        <f t="shared" si="11"/>
      </c>
      <c r="AI59" s="18">
        <f t="shared" si="12"/>
      </c>
      <c r="AJ59" s="18">
        <f t="shared" si="13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22"/>
        <v>0</v>
      </c>
      <c r="K60" s="47"/>
      <c r="L60" s="48"/>
      <c r="M60" s="49"/>
      <c r="N60" s="50"/>
      <c r="O60" s="23">
        <f t="shared" si="2"/>
        <v>0</v>
      </c>
      <c r="P60" s="24">
        <f t="shared" si="23"/>
      </c>
      <c r="Q60" s="24">
        <f t="shared" si="24"/>
      </c>
      <c r="R60" s="25">
        <f t="shared" si="5"/>
        <v>0</v>
      </c>
      <c r="S60" s="80"/>
      <c r="T60" s="81"/>
      <c r="U60" s="96">
        <f t="shared" si="25"/>
        <v>0</v>
      </c>
      <c r="V60" s="58">
        <f t="shared" si="14"/>
        <v>0</v>
      </c>
      <c r="W60" s="56">
        <f t="shared" si="8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9"/>
      </c>
      <c r="AG60" s="18">
        <f t="shared" si="10"/>
      </c>
      <c r="AH60" s="18">
        <f t="shared" si="11"/>
      </c>
      <c r="AI60" s="18">
        <f t="shared" si="12"/>
      </c>
      <c r="AJ60" s="18">
        <f t="shared" si="13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22"/>
        <v>0</v>
      </c>
      <c r="K61" s="47"/>
      <c r="L61" s="48"/>
      <c r="M61" s="49"/>
      <c r="N61" s="50"/>
      <c r="O61" s="23">
        <f t="shared" si="2"/>
        <v>0</v>
      </c>
      <c r="P61" s="24">
        <f t="shared" si="23"/>
      </c>
      <c r="Q61" s="24">
        <f t="shared" si="24"/>
      </c>
      <c r="R61" s="25">
        <f t="shared" si="5"/>
        <v>0</v>
      </c>
      <c r="S61" s="80"/>
      <c r="T61" s="81"/>
      <c r="U61" s="96">
        <f t="shared" si="25"/>
        <v>0</v>
      </c>
      <c r="V61" s="58">
        <f t="shared" si="14"/>
        <v>0</v>
      </c>
      <c r="W61" s="56">
        <f t="shared" si="8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9"/>
      </c>
      <c r="AG61" s="18">
        <f t="shared" si="10"/>
      </c>
      <c r="AH61" s="18">
        <f t="shared" si="11"/>
      </c>
      <c r="AI61" s="18">
        <f t="shared" si="12"/>
      </c>
      <c r="AJ61" s="18">
        <f t="shared" si="13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22"/>
        <v>0</v>
      </c>
      <c r="K62" s="47"/>
      <c r="L62" s="48"/>
      <c r="M62" s="49"/>
      <c r="N62" s="50"/>
      <c r="O62" s="23">
        <f t="shared" si="2"/>
        <v>0</v>
      </c>
      <c r="P62" s="24">
        <f t="shared" si="23"/>
      </c>
      <c r="Q62" s="24">
        <f t="shared" si="24"/>
      </c>
      <c r="R62" s="25">
        <f t="shared" si="5"/>
        <v>0</v>
      </c>
      <c r="S62" s="80"/>
      <c r="T62" s="81"/>
      <c r="U62" s="96">
        <f t="shared" si="25"/>
        <v>0</v>
      </c>
      <c r="V62" s="58">
        <f t="shared" si="14"/>
        <v>0</v>
      </c>
      <c r="W62" s="56">
        <f t="shared" si="8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9"/>
      </c>
      <c r="AG62" s="18">
        <f t="shared" si="10"/>
      </c>
      <c r="AH62" s="18">
        <f t="shared" si="11"/>
      </c>
      <c r="AI62" s="18">
        <f t="shared" si="12"/>
      </c>
      <c r="AJ62" s="18">
        <f t="shared" si="13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22"/>
        <v>0</v>
      </c>
      <c r="K63" s="47"/>
      <c r="L63" s="48"/>
      <c r="M63" s="49"/>
      <c r="N63" s="50"/>
      <c r="O63" s="23">
        <f t="shared" si="2"/>
        <v>0</v>
      </c>
      <c r="P63" s="24">
        <f t="shared" si="23"/>
      </c>
      <c r="Q63" s="24">
        <f t="shared" si="24"/>
      </c>
      <c r="R63" s="25">
        <f t="shared" si="5"/>
        <v>0</v>
      </c>
      <c r="S63" s="80"/>
      <c r="T63" s="81"/>
      <c r="U63" s="96">
        <f t="shared" si="25"/>
        <v>0</v>
      </c>
      <c r="V63" s="58">
        <f t="shared" si="14"/>
        <v>0</v>
      </c>
      <c r="W63" s="56">
        <f t="shared" si="8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9"/>
      </c>
      <c r="AG63" s="18">
        <f t="shared" si="10"/>
      </c>
      <c r="AH63" s="18">
        <f t="shared" si="11"/>
      </c>
      <c r="AI63" s="18">
        <f t="shared" si="12"/>
      </c>
      <c r="AJ63" s="18">
        <f t="shared" si="13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22"/>
        <v>0</v>
      </c>
      <c r="K64" s="47"/>
      <c r="L64" s="48"/>
      <c r="M64" s="49"/>
      <c r="N64" s="50"/>
      <c r="O64" s="23">
        <f t="shared" si="2"/>
        <v>0</v>
      </c>
      <c r="P64" s="24">
        <f t="shared" si="23"/>
      </c>
      <c r="Q64" s="24">
        <f t="shared" si="24"/>
      </c>
      <c r="R64" s="25">
        <f t="shared" si="5"/>
        <v>0</v>
      </c>
      <c r="S64" s="80"/>
      <c r="T64" s="81"/>
      <c r="U64" s="96">
        <f t="shared" si="25"/>
        <v>0</v>
      </c>
      <c r="V64" s="58">
        <f t="shared" si="14"/>
        <v>0</v>
      </c>
      <c r="W64" s="56">
        <f t="shared" si="8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9"/>
      </c>
      <c r="AG64" s="18">
        <f t="shared" si="10"/>
      </c>
      <c r="AH64" s="18">
        <f t="shared" si="11"/>
      </c>
      <c r="AI64" s="18">
        <f t="shared" si="12"/>
      </c>
      <c r="AJ64" s="18">
        <f t="shared" si="13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22"/>
        <v>0</v>
      </c>
      <c r="K65" s="47"/>
      <c r="L65" s="48"/>
      <c r="M65" s="49"/>
      <c r="N65" s="50"/>
      <c r="O65" s="23">
        <f t="shared" si="2"/>
        <v>0</v>
      </c>
      <c r="P65" s="24">
        <f t="shared" si="23"/>
      </c>
      <c r="Q65" s="24">
        <f t="shared" si="24"/>
      </c>
      <c r="R65" s="25">
        <f t="shared" si="5"/>
        <v>0</v>
      </c>
      <c r="S65" s="80"/>
      <c r="T65" s="81"/>
      <c r="U65" s="96">
        <f t="shared" si="25"/>
        <v>0</v>
      </c>
      <c r="V65" s="58">
        <f t="shared" si="14"/>
        <v>0</v>
      </c>
      <c r="W65" s="56">
        <f t="shared" si="8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9"/>
      </c>
      <c r="AG65" s="18">
        <f t="shared" si="10"/>
      </c>
      <c r="AH65" s="18">
        <f t="shared" si="11"/>
      </c>
      <c r="AI65" s="18">
        <f t="shared" si="12"/>
      </c>
      <c r="AJ65" s="18">
        <f t="shared" si="13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22"/>
        <v>0</v>
      </c>
      <c r="K66" s="47"/>
      <c r="L66" s="48"/>
      <c r="M66" s="49"/>
      <c r="N66" s="50"/>
      <c r="O66" s="23">
        <f t="shared" si="2"/>
        <v>0</v>
      </c>
      <c r="P66" s="24">
        <f t="shared" si="23"/>
      </c>
      <c r="Q66" s="24">
        <f t="shared" si="24"/>
      </c>
      <c r="R66" s="25">
        <f t="shared" si="5"/>
        <v>0</v>
      </c>
      <c r="S66" s="80"/>
      <c r="T66" s="81"/>
      <c r="U66" s="96">
        <f t="shared" si="25"/>
        <v>0</v>
      </c>
      <c r="V66" s="58">
        <f t="shared" si="14"/>
        <v>0</v>
      </c>
      <c r="W66" s="56">
        <f t="shared" si="8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9"/>
      </c>
      <c r="AG66" s="18">
        <f t="shared" si="10"/>
      </c>
      <c r="AH66" s="18">
        <f t="shared" si="11"/>
      </c>
      <c r="AI66" s="18">
        <f t="shared" si="12"/>
      </c>
      <c r="AJ66" s="18">
        <f t="shared" si="13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22"/>
        <v>0</v>
      </c>
      <c r="K67" s="47"/>
      <c r="L67" s="48"/>
      <c r="M67" s="49"/>
      <c r="N67" s="50"/>
      <c r="O67" s="23">
        <f t="shared" si="2"/>
        <v>0</v>
      </c>
      <c r="P67" s="24">
        <f t="shared" si="23"/>
      </c>
      <c r="Q67" s="24">
        <f t="shared" si="24"/>
      </c>
      <c r="R67" s="25">
        <f t="shared" si="5"/>
        <v>0</v>
      </c>
      <c r="S67" s="80"/>
      <c r="T67" s="81"/>
      <c r="U67" s="96">
        <f t="shared" si="25"/>
        <v>0</v>
      </c>
      <c r="V67" s="58">
        <f t="shared" si="14"/>
        <v>0</v>
      </c>
      <c r="W67" s="56">
        <f t="shared" si="8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9"/>
      </c>
      <c r="AG67" s="18">
        <f t="shared" si="10"/>
      </c>
      <c r="AH67" s="18">
        <f t="shared" si="11"/>
      </c>
      <c r="AI67" s="18">
        <f t="shared" si="12"/>
      </c>
      <c r="AJ67" s="18">
        <f t="shared" si="13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22"/>
        <v>0</v>
      </c>
      <c r="K68" s="47"/>
      <c r="L68" s="48"/>
      <c r="M68" s="49"/>
      <c r="N68" s="50"/>
      <c r="O68" s="23">
        <f t="shared" si="2"/>
        <v>0</v>
      </c>
      <c r="P68" s="24">
        <f t="shared" si="23"/>
      </c>
      <c r="Q68" s="24">
        <f t="shared" si="24"/>
      </c>
      <c r="R68" s="25">
        <f t="shared" si="5"/>
        <v>0</v>
      </c>
      <c r="S68" s="80"/>
      <c r="T68" s="81"/>
      <c r="U68" s="96">
        <f t="shared" si="25"/>
        <v>0</v>
      </c>
      <c r="V68" s="58">
        <f t="shared" si="14"/>
        <v>0</v>
      </c>
      <c r="W68" s="56">
        <f t="shared" si="8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9"/>
      </c>
      <c r="AG68" s="18">
        <f t="shared" si="10"/>
      </c>
      <c r="AH68" s="18">
        <f t="shared" si="11"/>
      </c>
      <c r="AI68" s="18">
        <f t="shared" si="12"/>
      </c>
      <c r="AJ68" s="18">
        <f t="shared" si="13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22"/>
        <v>0</v>
      </c>
      <c r="K69" s="47"/>
      <c r="L69" s="48"/>
      <c r="M69" s="49"/>
      <c r="N69" s="50"/>
      <c r="O69" s="23">
        <f t="shared" si="2"/>
        <v>0</v>
      </c>
      <c r="P69" s="24">
        <f t="shared" si="23"/>
      </c>
      <c r="Q69" s="24">
        <f t="shared" si="24"/>
      </c>
      <c r="R69" s="25">
        <f t="shared" si="5"/>
        <v>0</v>
      </c>
      <c r="S69" s="80"/>
      <c r="T69" s="81"/>
      <c r="U69" s="96">
        <f t="shared" si="25"/>
        <v>0</v>
      </c>
      <c r="V69" s="58">
        <f t="shared" si="14"/>
        <v>0</v>
      </c>
      <c r="W69" s="56">
        <f t="shared" si="8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9"/>
      </c>
      <c r="AG69" s="18">
        <f t="shared" si="10"/>
      </c>
      <c r="AH69" s="18">
        <f t="shared" si="11"/>
      </c>
      <c r="AI69" s="18">
        <f t="shared" si="12"/>
      </c>
      <c r="AJ69" s="18">
        <f t="shared" si="13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22"/>
        <v>0</v>
      </c>
      <c r="K70" s="47"/>
      <c r="L70" s="48"/>
      <c r="M70" s="49"/>
      <c r="N70" s="50"/>
      <c r="O70" s="23">
        <f t="shared" si="2"/>
        <v>0</v>
      </c>
      <c r="P70" s="24">
        <f t="shared" si="23"/>
      </c>
      <c r="Q70" s="24">
        <f t="shared" si="24"/>
      </c>
      <c r="R70" s="25">
        <f t="shared" si="5"/>
        <v>0</v>
      </c>
      <c r="S70" s="80"/>
      <c r="T70" s="81"/>
      <c r="U70" s="96">
        <f t="shared" si="25"/>
        <v>0</v>
      </c>
      <c r="V70" s="58">
        <f t="shared" si="14"/>
        <v>0</v>
      </c>
      <c r="W70" s="56">
        <f t="shared" si="8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9"/>
      </c>
      <c r="AG70" s="18">
        <f t="shared" si="10"/>
      </c>
      <c r="AH70" s="18">
        <f t="shared" si="11"/>
      </c>
      <c r="AI70" s="18">
        <f t="shared" si="12"/>
      </c>
      <c r="AJ70" s="18">
        <f t="shared" si="13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22"/>
        <v>0</v>
      </c>
      <c r="K71" s="47"/>
      <c r="L71" s="48"/>
      <c r="M71" s="49"/>
      <c r="N71" s="50"/>
      <c r="O71" s="23">
        <f t="shared" si="2"/>
        <v>0</v>
      </c>
      <c r="P71" s="24">
        <f t="shared" si="23"/>
      </c>
      <c r="Q71" s="24">
        <f t="shared" si="24"/>
      </c>
      <c r="R71" s="25">
        <f t="shared" si="5"/>
        <v>0</v>
      </c>
      <c r="S71" s="80"/>
      <c r="T71" s="81"/>
      <c r="U71" s="96">
        <f t="shared" si="25"/>
        <v>0</v>
      </c>
      <c r="V71" s="58">
        <f t="shared" si="14"/>
        <v>0</v>
      </c>
      <c r="W71" s="56">
        <f t="shared" si="8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9"/>
      </c>
      <c r="AG71" s="18">
        <f t="shared" si="10"/>
      </c>
      <c r="AH71" s="18">
        <f t="shared" si="11"/>
      </c>
      <c r="AI71" s="18">
        <f t="shared" si="12"/>
      </c>
      <c r="AJ71" s="18">
        <f t="shared" si="13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22"/>
        <v>0</v>
      </c>
      <c r="K72" s="47"/>
      <c r="L72" s="48"/>
      <c r="M72" s="49"/>
      <c r="N72" s="50"/>
      <c r="O72" s="23">
        <f t="shared" si="2"/>
        <v>0</v>
      </c>
      <c r="P72" s="24">
        <f t="shared" si="23"/>
      </c>
      <c r="Q72" s="24">
        <f t="shared" si="24"/>
      </c>
      <c r="R72" s="25">
        <f t="shared" si="5"/>
        <v>0</v>
      </c>
      <c r="S72" s="80"/>
      <c r="T72" s="81"/>
      <c r="U72" s="96">
        <f t="shared" si="25"/>
        <v>0</v>
      </c>
      <c r="V72" s="58">
        <f t="shared" si="14"/>
        <v>0</v>
      </c>
      <c r="W72" s="56">
        <f t="shared" si="8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9"/>
      </c>
      <c r="AG72" s="18">
        <f t="shared" si="10"/>
      </c>
      <c r="AH72" s="18">
        <f t="shared" si="11"/>
      </c>
      <c r="AI72" s="18">
        <f t="shared" si="12"/>
      </c>
      <c r="AJ72" s="18">
        <f t="shared" si="13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22"/>
        <v>0</v>
      </c>
      <c r="K73" s="47"/>
      <c r="L73" s="48"/>
      <c r="M73" s="49"/>
      <c r="N73" s="50"/>
      <c r="O73" s="23">
        <f t="shared" si="2"/>
        <v>0</v>
      </c>
      <c r="P73" s="24">
        <f t="shared" si="23"/>
      </c>
      <c r="Q73" s="24">
        <f t="shared" si="24"/>
      </c>
      <c r="R73" s="25">
        <f t="shared" si="5"/>
        <v>0</v>
      </c>
      <c r="S73" s="80"/>
      <c r="T73" s="81"/>
      <c r="U73" s="96">
        <f t="shared" si="25"/>
        <v>0</v>
      </c>
      <c r="V73" s="58">
        <f t="shared" si="14"/>
        <v>0</v>
      </c>
      <c r="W73" s="56">
        <f t="shared" si="8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9"/>
      </c>
      <c r="AG73" s="18">
        <f t="shared" si="10"/>
      </c>
      <c r="AH73" s="18">
        <f t="shared" si="11"/>
      </c>
      <c r="AI73" s="18">
        <f t="shared" si="12"/>
      </c>
      <c r="AJ73" s="18">
        <f t="shared" si="13"/>
      </c>
    </row>
    <row r="74" spans="1:36" s="4" customFormat="1" ht="16.5" customHeight="1">
      <c r="A74" s="10">
        <f aca="true" t="shared" si="26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27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28" ref="O74:O89">IF(P74=Q74,MIN(K74,M74),CHOOSE(MATCH(R74,P74:Q74),K74,M74))</f>
        <v>0</v>
      </c>
      <c r="P74" s="24">
        <f aca="true" t="shared" si="29" ref="P74:P89">IF(OR(K74="",K74=0),"",VLOOKUP(K74,TempsPoints,3,TRUE)-10*L74)</f>
      </c>
      <c r="Q74" s="24">
        <f aca="true" t="shared" si="30" ref="Q74:Q89">IF(OR(M74="",M74=0),"",VLOOKUP(M74,TempsPoints,3,TRUE)-10*N74)</f>
      </c>
      <c r="R74" s="25">
        <f aca="true" t="shared" si="31" ref="R74:R89">MAX(P74:Q74)</f>
        <v>0</v>
      </c>
      <c r="S74" s="80"/>
      <c r="T74" s="81"/>
      <c r="U74" s="96">
        <f aca="true" t="shared" si="32" ref="U74:U89">(S74*VLOOKUP("Plaque",LancerPoints,2,FALSE))+(T74*VLOOKUP("Centre",LancerPoints,2,FALSE))</f>
        <v>0</v>
      </c>
      <c r="V74" s="58">
        <f t="shared" si="14"/>
        <v>0</v>
      </c>
      <c r="W74" s="56">
        <f t="shared" si="8"/>
        <v>5000</v>
      </c>
      <c r="X74" s="57">
        <f aca="true" t="shared" si="33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9"/>
      </c>
      <c r="AG74" s="18">
        <f t="shared" si="10"/>
      </c>
      <c r="AH74" s="18">
        <f t="shared" si="11"/>
      </c>
      <c r="AI74" s="18">
        <f t="shared" si="12"/>
      </c>
      <c r="AJ74" s="18">
        <f t="shared" si="13"/>
      </c>
    </row>
    <row r="75" spans="1:36" s="4" customFormat="1" ht="16.5" customHeight="1">
      <c r="A75" s="10">
        <f t="shared" si="26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27"/>
        <v>0</v>
      </c>
      <c r="K75" s="47"/>
      <c r="L75" s="48"/>
      <c r="M75" s="49"/>
      <c r="N75" s="50"/>
      <c r="O75" s="23">
        <f t="shared" si="28"/>
        <v>0</v>
      </c>
      <c r="P75" s="24">
        <f t="shared" si="29"/>
      </c>
      <c r="Q75" s="24">
        <f t="shared" si="30"/>
      </c>
      <c r="R75" s="25">
        <f t="shared" si="31"/>
        <v>0</v>
      </c>
      <c r="S75" s="80"/>
      <c r="T75" s="81"/>
      <c r="U75" s="96">
        <f t="shared" si="32"/>
        <v>0</v>
      </c>
      <c r="V75" s="58">
        <f t="shared" si="14"/>
        <v>0</v>
      </c>
      <c r="W75" s="56">
        <f aca="true" t="shared" si="34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33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9"/>
      </c>
      <c r="AG75" s="18">
        <f t="shared" si="10"/>
      </c>
      <c r="AH75" s="18">
        <f t="shared" si="11"/>
      </c>
      <c r="AI75" s="18">
        <f t="shared" si="12"/>
      </c>
      <c r="AJ75" s="18">
        <f t="shared" si="13"/>
      </c>
    </row>
    <row r="76" spans="1:36" s="4" customFormat="1" ht="16.5" customHeight="1">
      <c r="A76" s="10">
        <f t="shared" si="26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27"/>
        <v>0</v>
      </c>
      <c r="K76" s="47"/>
      <c r="L76" s="48"/>
      <c r="M76" s="49"/>
      <c r="N76" s="50"/>
      <c r="O76" s="23">
        <f t="shared" si="28"/>
        <v>0</v>
      </c>
      <c r="P76" s="24">
        <f t="shared" si="29"/>
      </c>
      <c r="Q76" s="24">
        <f t="shared" si="30"/>
      </c>
      <c r="R76" s="25">
        <f t="shared" si="31"/>
        <v>0</v>
      </c>
      <c r="S76" s="80"/>
      <c r="T76" s="81"/>
      <c r="U76" s="96">
        <f t="shared" si="32"/>
        <v>0</v>
      </c>
      <c r="V76" s="58">
        <f t="shared" si="14"/>
        <v>0</v>
      </c>
      <c r="W76" s="56">
        <f t="shared" si="34"/>
        <v>5000</v>
      </c>
      <c r="X76" s="57">
        <f t="shared" si="33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9"/>
      </c>
      <c r="AG76" s="18">
        <f t="shared" si="10"/>
      </c>
      <c r="AH76" s="18">
        <f t="shared" si="11"/>
      </c>
      <c r="AI76" s="18">
        <f t="shared" si="12"/>
      </c>
      <c r="AJ76" s="18">
        <f t="shared" si="13"/>
      </c>
    </row>
    <row r="77" spans="1:36" s="4" customFormat="1" ht="16.5" customHeight="1">
      <c r="A77" s="10">
        <f t="shared" si="26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27"/>
        <v>0</v>
      </c>
      <c r="K77" s="47"/>
      <c r="L77" s="48"/>
      <c r="M77" s="49"/>
      <c r="N77" s="50"/>
      <c r="O77" s="23">
        <f t="shared" si="28"/>
        <v>0</v>
      </c>
      <c r="P77" s="24">
        <f t="shared" si="29"/>
      </c>
      <c r="Q77" s="24">
        <f t="shared" si="30"/>
      </c>
      <c r="R77" s="25">
        <f t="shared" si="31"/>
        <v>0</v>
      </c>
      <c r="S77" s="80"/>
      <c r="T77" s="81"/>
      <c r="U77" s="96">
        <f t="shared" si="32"/>
        <v>0</v>
      </c>
      <c r="V77" s="58">
        <f t="shared" si="14"/>
        <v>0</v>
      </c>
      <c r="W77" s="56">
        <f t="shared" si="34"/>
        <v>5000</v>
      </c>
      <c r="X77" s="57">
        <f t="shared" si="33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9"/>
      </c>
      <c r="AG77" s="18">
        <f t="shared" si="10"/>
      </c>
      <c r="AH77" s="18">
        <f t="shared" si="11"/>
      </c>
      <c r="AI77" s="18">
        <f t="shared" si="12"/>
      </c>
      <c r="AJ77" s="18">
        <f t="shared" si="13"/>
      </c>
    </row>
    <row r="78" spans="1:36" s="4" customFormat="1" ht="16.5" customHeight="1">
      <c r="A78" s="10">
        <f t="shared" si="26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27"/>
        <v>0</v>
      </c>
      <c r="K78" s="47"/>
      <c r="L78" s="48"/>
      <c r="M78" s="49"/>
      <c r="N78" s="50"/>
      <c r="O78" s="23">
        <f t="shared" si="28"/>
        <v>0</v>
      </c>
      <c r="P78" s="24">
        <f t="shared" si="29"/>
      </c>
      <c r="Q78" s="24">
        <f t="shared" si="30"/>
      </c>
      <c r="R78" s="25">
        <f t="shared" si="31"/>
        <v>0</v>
      </c>
      <c r="S78" s="80"/>
      <c r="T78" s="81"/>
      <c r="U78" s="96">
        <f t="shared" si="32"/>
        <v>0</v>
      </c>
      <c r="V78" s="58">
        <f t="shared" si="14"/>
        <v>0</v>
      </c>
      <c r="W78" s="56">
        <f t="shared" si="34"/>
        <v>5000</v>
      </c>
      <c r="X78" s="57">
        <f t="shared" si="33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35" ref="AF78:AF89">IF(AE78=1,"1er:",IF(AE78=2,"2e:",IF(AE78=3,"3e:","")))</f>
      </c>
      <c r="AG78" s="18">
        <f aca="true" t="shared" si="36" ref="AG78:AG89">IF(AE78=1,C78,IF(AE78=2,C78,IF(AE78=3,C78,"")))</f>
      </c>
      <c r="AH78" s="18">
        <f aca="true" t="shared" si="37" ref="AH78:AH89">IF(AE78=1,B78,IF(AE78=2,B78,IF(AE78=3,B78,"")))</f>
      </c>
      <c r="AI78" s="18">
        <f aca="true" t="shared" si="38" ref="AI78:AI89">IF(AE78=1,"de",IF(AE78=2,"de",IF(AE78=3,"de","")))</f>
      </c>
      <c r="AJ78" s="18">
        <f aca="true" t="shared" si="39" ref="AJ78:AJ89">IF(AE78=1,D78,IF(AE78=2,D78,IF(AE78=3,D78,"")))</f>
      </c>
    </row>
    <row r="79" spans="1:36" s="4" customFormat="1" ht="16.5" customHeight="1">
      <c r="A79" s="10">
        <f t="shared" si="26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27"/>
        <v>0</v>
      </c>
      <c r="K79" s="47"/>
      <c r="L79" s="48"/>
      <c r="M79" s="49"/>
      <c r="N79" s="50"/>
      <c r="O79" s="23">
        <f t="shared" si="28"/>
        <v>0</v>
      </c>
      <c r="P79" s="24">
        <f t="shared" si="29"/>
      </c>
      <c r="Q79" s="24">
        <f t="shared" si="30"/>
      </c>
      <c r="R79" s="25">
        <f t="shared" si="31"/>
        <v>0</v>
      </c>
      <c r="S79" s="80"/>
      <c r="T79" s="81"/>
      <c r="U79" s="96">
        <f t="shared" si="32"/>
        <v>0</v>
      </c>
      <c r="V79" s="58">
        <f aca="true" t="shared" si="40" ref="V79:V89">U79+R79+J79</f>
        <v>0</v>
      </c>
      <c r="W79" s="56">
        <f t="shared" si="34"/>
        <v>5000</v>
      </c>
      <c r="X79" s="57">
        <f t="shared" si="33"/>
        <v>1</v>
      </c>
      <c r="Y79" s="56">
        <f aca="true" t="shared" si="41" ref="Y79:Y89">RANK(J79,$J$10:$J$89,1)</f>
        <v>1</v>
      </c>
      <c r="Z79" s="56">
        <f aca="true" t="shared" si="42" ref="Z79:Z89">RANK(U79,$U$10:$U$89,1)</f>
        <v>1</v>
      </c>
      <c r="AA79" s="56">
        <f aca="true" t="shared" si="43" ref="AA79:AA89">RANK(R79,$R$10:$R$89,1)</f>
        <v>1</v>
      </c>
      <c r="AB79" s="56">
        <f aca="true" t="shared" si="44" ref="AB79:AB89">Y79/100+Z79/10000+AA79/1000000</f>
        <v>0.010100999999999999</v>
      </c>
      <c r="AC79" s="56">
        <f aca="true" t="shared" si="45" ref="AC79:AC89">X79/100+AB79/100</f>
        <v>0.01010101</v>
      </c>
      <c r="AD79" s="56">
        <f aca="true" t="shared" si="46" ref="AD79:AD89">AC79+V79</f>
        <v>0.01010101</v>
      </c>
      <c r="AE79" s="28">
        <f aca="true" t="shared" si="47" ref="AE79:AE89">IF(V79=0,"",RANK(AD79,$AD$10:$AD$89,0))</f>
      </c>
      <c r="AF79" s="16">
        <f t="shared" si="35"/>
      </c>
      <c r="AG79" s="18">
        <f t="shared" si="36"/>
      </c>
      <c r="AH79" s="18">
        <f t="shared" si="37"/>
      </c>
      <c r="AI79" s="18">
        <f t="shared" si="38"/>
      </c>
      <c r="AJ79" s="18">
        <f t="shared" si="39"/>
      </c>
    </row>
    <row r="80" spans="1:36" s="4" customFormat="1" ht="16.5" customHeight="1">
      <c r="A80" s="10">
        <f t="shared" si="26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27"/>
        <v>0</v>
      </c>
      <c r="K80" s="47"/>
      <c r="L80" s="48"/>
      <c r="M80" s="49"/>
      <c r="N80" s="50"/>
      <c r="O80" s="23">
        <f t="shared" si="28"/>
        <v>0</v>
      </c>
      <c r="P80" s="24">
        <f t="shared" si="29"/>
      </c>
      <c r="Q80" s="24">
        <f t="shared" si="30"/>
      </c>
      <c r="R80" s="25">
        <f t="shared" si="31"/>
        <v>0</v>
      </c>
      <c r="S80" s="80"/>
      <c r="T80" s="81"/>
      <c r="U80" s="96">
        <f t="shared" si="32"/>
        <v>0</v>
      </c>
      <c r="V80" s="58">
        <f t="shared" si="40"/>
        <v>0</v>
      </c>
      <c r="W80" s="56">
        <f t="shared" si="34"/>
        <v>5000</v>
      </c>
      <c r="X80" s="57">
        <f t="shared" si="33"/>
        <v>1</v>
      </c>
      <c r="Y80" s="56">
        <f t="shared" si="41"/>
        <v>1</v>
      </c>
      <c r="Z80" s="56">
        <f t="shared" si="42"/>
        <v>1</v>
      </c>
      <c r="AA80" s="56">
        <f t="shared" si="43"/>
        <v>1</v>
      </c>
      <c r="AB80" s="56">
        <f t="shared" si="44"/>
        <v>0.010100999999999999</v>
      </c>
      <c r="AC80" s="56">
        <f t="shared" si="45"/>
        <v>0.01010101</v>
      </c>
      <c r="AD80" s="56">
        <f t="shared" si="46"/>
        <v>0.01010101</v>
      </c>
      <c r="AE80" s="28">
        <f t="shared" si="47"/>
      </c>
      <c r="AF80" s="16">
        <f t="shared" si="35"/>
      </c>
      <c r="AG80" s="18">
        <f t="shared" si="36"/>
      </c>
      <c r="AH80" s="18">
        <f t="shared" si="37"/>
      </c>
      <c r="AI80" s="18">
        <f t="shared" si="38"/>
      </c>
      <c r="AJ80" s="18">
        <f t="shared" si="39"/>
      </c>
    </row>
    <row r="81" spans="1:36" s="4" customFormat="1" ht="16.5" customHeight="1">
      <c r="A81" s="10">
        <f t="shared" si="26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27"/>
        <v>0</v>
      </c>
      <c r="K81" s="47"/>
      <c r="L81" s="48"/>
      <c r="M81" s="49"/>
      <c r="N81" s="50"/>
      <c r="O81" s="23">
        <f t="shared" si="28"/>
        <v>0</v>
      </c>
      <c r="P81" s="24">
        <f t="shared" si="29"/>
      </c>
      <c r="Q81" s="24">
        <f t="shared" si="30"/>
      </c>
      <c r="R81" s="25">
        <f t="shared" si="31"/>
        <v>0</v>
      </c>
      <c r="S81" s="80"/>
      <c r="T81" s="81"/>
      <c r="U81" s="96">
        <f t="shared" si="32"/>
        <v>0</v>
      </c>
      <c r="V81" s="58">
        <f t="shared" si="40"/>
        <v>0</v>
      </c>
      <c r="W81" s="56">
        <f t="shared" si="34"/>
        <v>5000</v>
      </c>
      <c r="X81" s="57">
        <f t="shared" si="33"/>
        <v>1</v>
      </c>
      <c r="Y81" s="56">
        <f t="shared" si="41"/>
        <v>1</v>
      </c>
      <c r="Z81" s="56">
        <f t="shared" si="42"/>
        <v>1</v>
      </c>
      <c r="AA81" s="56">
        <f t="shared" si="43"/>
        <v>1</v>
      </c>
      <c r="AB81" s="56">
        <f t="shared" si="44"/>
        <v>0.010100999999999999</v>
      </c>
      <c r="AC81" s="56">
        <f t="shared" si="45"/>
        <v>0.01010101</v>
      </c>
      <c r="AD81" s="56">
        <f t="shared" si="46"/>
        <v>0.01010101</v>
      </c>
      <c r="AE81" s="28">
        <f t="shared" si="47"/>
      </c>
      <c r="AF81" s="16">
        <f t="shared" si="35"/>
      </c>
      <c r="AG81" s="18">
        <f t="shared" si="36"/>
      </c>
      <c r="AH81" s="18">
        <f t="shared" si="37"/>
      </c>
      <c r="AI81" s="18">
        <f t="shared" si="38"/>
      </c>
      <c r="AJ81" s="18">
        <f t="shared" si="39"/>
      </c>
    </row>
    <row r="82" spans="1:36" s="4" customFormat="1" ht="16.5" customHeight="1">
      <c r="A82" s="10">
        <f t="shared" si="26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27"/>
        <v>0</v>
      </c>
      <c r="K82" s="47"/>
      <c r="L82" s="48"/>
      <c r="M82" s="49"/>
      <c r="N82" s="50"/>
      <c r="O82" s="23">
        <f t="shared" si="28"/>
        <v>0</v>
      </c>
      <c r="P82" s="24">
        <f t="shared" si="29"/>
      </c>
      <c r="Q82" s="24">
        <f t="shared" si="30"/>
      </c>
      <c r="R82" s="25">
        <f t="shared" si="31"/>
        <v>0</v>
      </c>
      <c r="S82" s="80"/>
      <c r="T82" s="81"/>
      <c r="U82" s="96">
        <f t="shared" si="32"/>
        <v>0</v>
      </c>
      <c r="V82" s="58">
        <f t="shared" si="40"/>
        <v>0</v>
      </c>
      <c r="W82" s="56">
        <f t="shared" si="34"/>
        <v>5000</v>
      </c>
      <c r="X82" s="57">
        <f t="shared" si="33"/>
        <v>1</v>
      </c>
      <c r="Y82" s="56">
        <f t="shared" si="41"/>
        <v>1</v>
      </c>
      <c r="Z82" s="56">
        <f t="shared" si="42"/>
        <v>1</v>
      </c>
      <c r="AA82" s="56">
        <f t="shared" si="43"/>
        <v>1</v>
      </c>
      <c r="AB82" s="56">
        <f t="shared" si="44"/>
        <v>0.010100999999999999</v>
      </c>
      <c r="AC82" s="56">
        <f t="shared" si="45"/>
        <v>0.01010101</v>
      </c>
      <c r="AD82" s="56">
        <f t="shared" si="46"/>
        <v>0.01010101</v>
      </c>
      <c r="AE82" s="28">
        <f t="shared" si="47"/>
      </c>
      <c r="AF82" s="16">
        <f t="shared" si="35"/>
      </c>
      <c r="AG82" s="18">
        <f t="shared" si="36"/>
      </c>
      <c r="AH82" s="18">
        <f t="shared" si="37"/>
      </c>
      <c r="AI82" s="18">
        <f t="shared" si="38"/>
      </c>
      <c r="AJ82" s="18">
        <f t="shared" si="39"/>
      </c>
    </row>
    <row r="83" spans="1:36" s="4" customFormat="1" ht="16.5" customHeight="1">
      <c r="A83" s="10">
        <f t="shared" si="26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27"/>
        <v>0</v>
      </c>
      <c r="K83" s="47"/>
      <c r="L83" s="48"/>
      <c r="M83" s="49"/>
      <c r="N83" s="50"/>
      <c r="O83" s="23">
        <f t="shared" si="28"/>
        <v>0</v>
      </c>
      <c r="P83" s="24">
        <f t="shared" si="29"/>
      </c>
      <c r="Q83" s="24">
        <f t="shared" si="30"/>
      </c>
      <c r="R83" s="25">
        <f t="shared" si="31"/>
        <v>0</v>
      </c>
      <c r="S83" s="80"/>
      <c r="T83" s="81"/>
      <c r="U83" s="96">
        <f t="shared" si="32"/>
        <v>0</v>
      </c>
      <c r="V83" s="58">
        <f t="shared" si="40"/>
        <v>0</v>
      </c>
      <c r="W83" s="56">
        <f t="shared" si="34"/>
        <v>5000</v>
      </c>
      <c r="X83" s="57">
        <f t="shared" si="33"/>
        <v>1</v>
      </c>
      <c r="Y83" s="56">
        <f t="shared" si="41"/>
        <v>1</v>
      </c>
      <c r="Z83" s="56">
        <f t="shared" si="42"/>
        <v>1</v>
      </c>
      <c r="AA83" s="56">
        <f t="shared" si="43"/>
        <v>1</v>
      </c>
      <c r="AB83" s="56">
        <f t="shared" si="44"/>
        <v>0.010100999999999999</v>
      </c>
      <c r="AC83" s="56">
        <f t="shared" si="45"/>
        <v>0.01010101</v>
      </c>
      <c r="AD83" s="56">
        <f t="shared" si="46"/>
        <v>0.01010101</v>
      </c>
      <c r="AE83" s="28">
        <f t="shared" si="47"/>
      </c>
      <c r="AF83" s="16">
        <f t="shared" si="35"/>
      </c>
      <c r="AG83" s="18">
        <f t="shared" si="36"/>
      </c>
      <c r="AH83" s="18">
        <f t="shared" si="37"/>
      </c>
      <c r="AI83" s="18">
        <f t="shared" si="38"/>
      </c>
      <c r="AJ83" s="18">
        <f t="shared" si="39"/>
      </c>
    </row>
    <row r="84" spans="1:36" s="4" customFormat="1" ht="16.5" customHeight="1">
      <c r="A84" s="10">
        <f t="shared" si="26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27"/>
        <v>0</v>
      </c>
      <c r="K84" s="47"/>
      <c r="L84" s="48"/>
      <c r="M84" s="49"/>
      <c r="N84" s="50"/>
      <c r="O84" s="23">
        <f t="shared" si="28"/>
        <v>0</v>
      </c>
      <c r="P84" s="24">
        <f t="shared" si="29"/>
      </c>
      <c r="Q84" s="24">
        <f t="shared" si="30"/>
      </c>
      <c r="R84" s="25">
        <f t="shared" si="31"/>
        <v>0</v>
      </c>
      <c r="S84" s="80"/>
      <c r="T84" s="81"/>
      <c r="U84" s="96">
        <f t="shared" si="32"/>
        <v>0</v>
      </c>
      <c r="V84" s="58">
        <f t="shared" si="40"/>
        <v>0</v>
      </c>
      <c r="W84" s="56">
        <f t="shared" si="34"/>
        <v>5000</v>
      </c>
      <c r="X84" s="57">
        <f t="shared" si="33"/>
        <v>1</v>
      </c>
      <c r="Y84" s="56">
        <f t="shared" si="41"/>
        <v>1</v>
      </c>
      <c r="Z84" s="56">
        <f t="shared" si="42"/>
        <v>1</v>
      </c>
      <c r="AA84" s="56">
        <f t="shared" si="43"/>
        <v>1</v>
      </c>
      <c r="AB84" s="56">
        <f t="shared" si="44"/>
        <v>0.010100999999999999</v>
      </c>
      <c r="AC84" s="56">
        <f t="shared" si="45"/>
        <v>0.01010101</v>
      </c>
      <c r="AD84" s="56">
        <f t="shared" si="46"/>
        <v>0.01010101</v>
      </c>
      <c r="AE84" s="28">
        <f t="shared" si="47"/>
      </c>
      <c r="AF84" s="16">
        <f t="shared" si="35"/>
      </c>
      <c r="AG84" s="18">
        <f t="shared" si="36"/>
      </c>
      <c r="AH84" s="18">
        <f t="shared" si="37"/>
      </c>
      <c r="AI84" s="18">
        <f t="shared" si="38"/>
      </c>
      <c r="AJ84" s="18">
        <f t="shared" si="39"/>
      </c>
    </row>
    <row r="85" spans="1:36" s="4" customFormat="1" ht="16.5" customHeight="1">
      <c r="A85" s="10">
        <f t="shared" si="26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27"/>
        <v>0</v>
      </c>
      <c r="K85" s="47"/>
      <c r="L85" s="48"/>
      <c r="M85" s="49"/>
      <c r="N85" s="50"/>
      <c r="O85" s="23">
        <f t="shared" si="28"/>
        <v>0</v>
      </c>
      <c r="P85" s="24">
        <f t="shared" si="29"/>
      </c>
      <c r="Q85" s="24">
        <f t="shared" si="30"/>
      </c>
      <c r="R85" s="25">
        <f t="shared" si="31"/>
        <v>0</v>
      </c>
      <c r="S85" s="80"/>
      <c r="T85" s="81"/>
      <c r="U85" s="96">
        <f t="shared" si="32"/>
        <v>0</v>
      </c>
      <c r="V85" s="58">
        <f t="shared" si="40"/>
        <v>0</v>
      </c>
      <c r="W85" s="56">
        <f t="shared" si="34"/>
        <v>5000</v>
      </c>
      <c r="X85" s="57">
        <f t="shared" si="33"/>
        <v>1</v>
      </c>
      <c r="Y85" s="56">
        <f t="shared" si="41"/>
        <v>1</v>
      </c>
      <c r="Z85" s="56">
        <f t="shared" si="42"/>
        <v>1</v>
      </c>
      <c r="AA85" s="56">
        <f t="shared" si="43"/>
        <v>1</v>
      </c>
      <c r="AB85" s="56">
        <f t="shared" si="44"/>
        <v>0.010100999999999999</v>
      </c>
      <c r="AC85" s="56">
        <f t="shared" si="45"/>
        <v>0.01010101</v>
      </c>
      <c r="AD85" s="56">
        <f t="shared" si="46"/>
        <v>0.01010101</v>
      </c>
      <c r="AE85" s="28">
        <f t="shared" si="47"/>
      </c>
      <c r="AF85" s="16">
        <f t="shared" si="35"/>
      </c>
      <c r="AG85" s="18">
        <f t="shared" si="36"/>
      </c>
      <c r="AH85" s="18">
        <f t="shared" si="37"/>
      </c>
      <c r="AI85" s="18">
        <f t="shared" si="38"/>
      </c>
      <c r="AJ85" s="18">
        <f t="shared" si="39"/>
      </c>
    </row>
    <row r="86" spans="1:36" s="4" customFormat="1" ht="16.5" customHeight="1">
      <c r="A86" s="10">
        <f t="shared" si="26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27"/>
        <v>0</v>
      </c>
      <c r="K86" s="47"/>
      <c r="L86" s="48"/>
      <c r="M86" s="49"/>
      <c r="N86" s="50"/>
      <c r="O86" s="23">
        <f t="shared" si="28"/>
        <v>0</v>
      </c>
      <c r="P86" s="24">
        <f t="shared" si="29"/>
      </c>
      <c r="Q86" s="24">
        <f t="shared" si="30"/>
      </c>
      <c r="R86" s="25">
        <f t="shared" si="31"/>
        <v>0</v>
      </c>
      <c r="S86" s="80"/>
      <c r="T86" s="81"/>
      <c r="U86" s="96">
        <f t="shared" si="32"/>
        <v>0</v>
      </c>
      <c r="V86" s="58">
        <f t="shared" si="40"/>
        <v>0</v>
      </c>
      <c r="W86" s="56">
        <f t="shared" si="34"/>
        <v>5000</v>
      </c>
      <c r="X86" s="57">
        <f t="shared" si="33"/>
        <v>1</v>
      </c>
      <c r="Y86" s="56">
        <f t="shared" si="41"/>
        <v>1</v>
      </c>
      <c r="Z86" s="56">
        <f t="shared" si="42"/>
        <v>1</v>
      </c>
      <c r="AA86" s="56">
        <f t="shared" si="43"/>
        <v>1</v>
      </c>
      <c r="AB86" s="56">
        <f t="shared" si="44"/>
        <v>0.010100999999999999</v>
      </c>
      <c r="AC86" s="56">
        <f t="shared" si="45"/>
        <v>0.01010101</v>
      </c>
      <c r="AD86" s="56">
        <f t="shared" si="46"/>
        <v>0.01010101</v>
      </c>
      <c r="AE86" s="28">
        <f t="shared" si="47"/>
      </c>
      <c r="AF86" s="16">
        <f t="shared" si="35"/>
      </c>
      <c r="AG86" s="18">
        <f t="shared" si="36"/>
      </c>
      <c r="AH86" s="18">
        <f t="shared" si="37"/>
      </c>
      <c r="AI86" s="18">
        <f t="shared" si="38"/>
      </c>
      <c r="AJ86" s="18">
        <f t="shared" si="39"/>
      </c>
    </row>
    <row r="87" spans="1:36" s="4" customFormat="1" ht="16.5" customHeight="1">
      <c r="A87" s="10">
        <f t="shared" si="26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27"/>
        <v>0</v>
      </c>
      <c r="K87" s="47"/>
      <c r="L87" s="48"/>
      <c r="M87" s="49"/>
      <c r="N87" s="50"/>
      <c r="O87" s="23">
        <f t="shared" si="28"/>
        <v>0</v>
      </c>
      <c r="P87" s="24">
        <f t="shared" si="29"/>
      </c>
      <c r="Q87" s="24">
        <f t="shared" si="30"/>
      </c>
      <c r="R87" s="25">
        <f t="shared" si="31"/>
        <v>0</v>
      </c>
      <c r="S87" s="80"/>
      <c r="T87" s="81"/>
      <c r="U87" s="96">
        <f t="shared" si="32"/>
        <v>0</v>
      </c>
      <c r="V87" s="58">
        <f t="shared" si="40"/>
        <v>0</v>
      </c>
      <c r="W87" s="56">
        <f t="shared" si="34"/>
        <v>5000</v>
      </c>
      <c r="X87" s="57">
        <f t="shared" si="33"/>
        <v>1</v>
      </c>
      <c r="Y87" s="56">
        <f t="shared" si="41"/>
        <v>1</v>
      </c>
      <c r="Z87" s="56">
        <f t="shared" si="42"/>
        <v>1</v>
      </c>
      <c r="AA87" s="56">
        <f t="shared" si="43"/>
        <v>1</v>
      </c>
      <c r="AB87" s="56">
        <f t="shared" si="44"/>
        <v>0.010100999999999999</v>
      </c>
      <c r="AC87" s="56">
        <f t="shared" si="45"/>
        <v>0.01010101</v>
      </c>
      <c r="AD87" s="56">
        <f t="shared" si="46"/>
        <v>0.01010101</v>
      </c>
      <c r="AE87" s="28">
        <f t="shared" si="47"/>
      </c>
      <c r="AF87" s="16">
        <f t="shared" si="35"/>
      </c>
      <c r="AG87" s="18">
        <f t="shared" si="36"/>
      </c>
      <c r="AH87" s="18">
        <f t="shared" si="37"/>
      </c>
      <c r="AI87" s="18">
        <f t="shared" si="38"/>
      </c>
      <c r="AJ87" s="18">
        <f t="shared" si="39"/>
      </c>
    </row>
    <row r="88" spans="1:36" s="4" customFormat="1" ht="16.5" customHeight="1">
      <c r="A88" s="10">
        <f t="shared" si="26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27"/>
        <v>0</v>
      </c>
      <c r="K88" s="47"/>
      <c r="L88" s="48"/>
      <c r="M88" s="49"/>
      <c r="N88" s="50"/>
      <c r="O88" s="23">
        <f t="shared" si="28"/>
        <v>0</v>
      </c>
      <c r="P88" s="24">
        <f t="shared" si="29"/>
      </c>
      <c r="Q88" s="24">
        <f t="shared" si="30"/>
      </c>
      <c r="R88" s="25">
        <f t="shared" si="31"/>
        <v>0</v>
      </c>
      <c r="S88" s="80"/>
      <c r="T88" s="81"/>
      <c r="U88" s="96">
        <f t="shared" si="32"/>
        <v>0</v>
      </c>
      <c r="V88" s="58">
        <f t="shared" si="40"/>
        <v>0</v>
      </c>
      <c r="W88" s="56">
        <f t="shared" si="34"/>
        <v>5000</v>
      </c>
      <c r="X88" s="57">
        <f t="shared" si="33"/>
        <v>1</v>
      </c>
      <c r="Y88" s="56">
        <f t="shared" si="41"/>
        <v>1</v>
      </c>
      <c r="Z88" s="56">
        <f t="shared" si="42"/>
        <v>1</v>
      </c>
      <c r="AA88" s="56">
        <f t="shared" si="43"/>
        <v>1</v>
      </c>
      <c r="AB88" s="56">
        <f t="shared" si="44"/>
        <v>0.010100999999999999</v>
      </c>
      <c r="AC88" s="56">
        <f t="shared" si="45"/>
        <v>0.01010101</v>
      </c>
      <c r="AD88" s="56">
        <f t="shared" si="46"/>
        <v>0.01010101</v>
      </c>
      <c r="AE88" s="28">
        <f t="shared" si="47"/>
      </c>
      <c r="AF88" s="16">
        <f t="shared" si="35"/>
      </c>
      <c r="AG88" s="18">
        <f t="shared" si="36"/>
      </c>
      <c r="AH88" s="18">
        <f t="shared" si="37"/>
      </c>
      <c r="AI88" s="18">
        <f t="shared" si="38"/>
      </c>
      <c r="AJ88" s="18">
        <f t="shared" si="39"/>
      </c>
    </row>
    <row r="89" spans="1:36" s="4" customFormat="1" ht="16.5" customHeight="1" thickBot="1">
      <c r="A89" s="10">
        <f t="shared" si="26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27"/>
        <v>0</v>
      </c>
      <c r="K89" s="64"/>
      <c r="L89" s="65"/>
      <c r="M89" s="66"/>
      <c r="N89" s="67"/>
      <c r="O89" s="68">
        <f t="shared" si="28"/>
        <v>0</v>
      </c>
      <c r="P89" s="24">
        <f t="shared" si="29"/>
      </c>
      <c r="Q89" s="24">
        <f t="shared" si="30"/>
      </c>
      <c r="R89" s="69">
        <f t="shared" si="31"/>
        <v>0</v>
      </c>
      <c r="S89" s="82"/>
      <c r="T89" s="83"/>
      <c r="U89" s="97">
        <f t="shared" si="32"/>
        <v>0</v>
      </c>
      <c r="V89" s="71">
        <f t="shared" si="40"/>
        <v>0</v>
      </c>
      <c r="W89" s="56">
        <f t="shared" si="34"/>
        <v>5000</v>
      </c>
      <c r="X89" s="73">
        <f t="shared" si="33"/>
        <v>1</v>
      </c>
      <c r="Y89" s="72">
        <f t="shared" si="41"/>
        <v>1</v>
      </c>
      <c r="Z89" s="72">
        <f t="shared" si="42"/>
        <v>1</v>
      </c>
      <c r="AA89" s="72">
        <f t="shared" si="43"/>
        <v>1</v>
      </c>
      <c r="AB89" s="72">
        <f t="shared" si="44"/>
        <v>0.010100999999999999</v>
      </c>
      <c r="AC89" s="72">
        <f t="shared" si="45"/>
        <v>0.01010101</v>
      </c>
      <c r="AD89" s="72">
        <f t="shared" si="46"/>
        <v>0.01010101</v>
      </c>
      <c r="AE89" s="74">
        <f t="shared" si="47"/>
      </c>
      <c r="AF89" s="16">
        <f t="shared" si="35"/>
      </c>
      <c r="AG89" s="18">
        <f t="shared" si="36"/>
      </c>
      <c r="AH89" s="18">
        <f t="shared" si="37"/>
      </c>
      <c r="AI89" s="18">
        <f t="shared" si="38"/>
      </c>
      <c r="AJ89" s="18">
        <f t="shared" si="39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L10:L89 N10:N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rowBreaks count="1" manualBreakCount="1">
    <brk id="12" max="1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2:G6"/>
  <sheetViews>
    <sheetView zoomScalePageLayoutView="0" workbookViewId="0" topLeftCell="A1">
      <selection activeCell="G2" sqref="G2"/>
    </sheetView>
  </sheetViews>
  <sheetFormatPr defaultColWidth="8.8515625" defaultRowHeight="12.75"/>
  <sheetData>
    <row r="2" spans="1:7" ht="12.75">
      <c r="A2" s="4" t="s">
        <v>32</v>
      </c>
      <c r="B2" t="e">
        <f ca="1">CountInscrits("B10:B80",,NOW())</f>
        <v>#NAME?</v>
      </c>
      <c r="D2" s="4" t="s">
        <v>34</v>
      </c>
      <c r="E2" t="e">
        <f ca="1">CountPresents("I10:I80",D2,NOW())</f>
        <v>#NAME?</v>
      </c>
      <c r="F2" t="e">
        <f ca="1">CountInscrits("B10:B80",D2,NOW())</f>
        <v>#NAME?</v>
      </c>
      <c r="G2" s="93">
        <f>_xlfn.IFERROR(E2/F2,0)</f>
        <v>0</v>
      </c>
    </row>
    <row r="3" spans="1:7" ht="12.75">
      <c r="A3" s="4" t="s">
        <v>33</v>
      </c>
      <c r="B3" t="e">
        <f ca="1">CountPresents("I10:I80",,NOW())</f>
        <v>#NAME?</v>
      </c>
      <c r="D3" s="4" t="s">
        <v>44</v>
      </c>
      <c r="E3" t="e">
        <f ca="1">CountPresents("I10:I80",D3,NOW())</f>
        <v>#NAME?</v>
      </c>
      <c r="F3" t="e">
        <f ca="1">CountInscrits("B10:B80",D3,NOW())</f>
        <v>#NAME?</v>
      </c>
      <c r="G3" s="93">
        <f>_xlfn.IFERROR(E3/F3,0)</f>
        <v>0</v>
      </c>
    </row>
    <row r="4" spans="2:7" ht="12.75">
      <c r="B4" s="93">
        <f>_xlfn.IFERROR(B3/B2,0)</f>
        <v>0</v>
      </c>
      <c r="D4" s="4" t="s">
        <v>45</v>
      </c>
      <c r="E4" t="e">
        <f ca="1">CountPresents("I10:I80",D4,NOW())</f>
        <v>#NAME?</v>
      </c>
      <c r="F4" t="e">
        <f ca="1">CountInscrits("B10:B80",D4,NOW())</f>
        <v>#NAME?</v>
      </c>
      <c r="G4" s="93">
        <f>_xlfn.IFERROR(E4/F4,0)</f>
        <v>0</v>
      </c>
    </row>
    <row r="5" spans="4:7" ht="12.75">
      <c r="D5" s="4" t="s">
        <v>46</v>
      </c>
      <c r="E5" t="e">
        <f ca="1">CountPresents("I10:I80",D5,NOW())</f>
        <v>#NAME?</v>
      </c>
      <c r="F5" t="e">
        <f ca="1">CountInscrits("B10:B80",D5,NOW())</f>
        <v>#NAME?</v>
      </c>
      <c r="G5" s="93">
        <f>_xlfn.IFERROR(E5/F5,0)</f>
        <v>0</v>
      </c>
    </row>
    <row r="6" spans="4:7" ht="12.75">
      <c r="D6" s="4" t="s">
        <v>11</v>
      </c>
      <c r="E6" t="e">
        <f>SUM(E2:E5)</f>
        <v>#NAME?</v>
      </c>
      <c r="F6" t="e">
        <f>SUM(F2:F5)</f>
        <v>#NAME?</v>
      </c>
      <c r="G6" s="93">
        <f>_xlfn.IFERROR(E6/F6,0)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W89"/>
  <sheetViews>
    <sheetView tabSelected="1" zoomScale="80" zoomScaleNormal="80" zoomScalePageLayoutView="0" workbookViewId="0" topLeftCell="A1">
      <selection activeCell="AO11" sqref="AO11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9" t="s">
        <v>58</v>
      </c>
      <c r="AG1" s="130"/>
      <c r="AH1" s="130"/>
      <c r="AI1" s="130"/>
      <c r="AJ1" s="130"/>
      <c r="AK1" s="131"/>
    </row>
    <row r="2" spans="32:37" ht="12.75" customHeight="1" thickBot="1">
      <c r="AF2" s="132"/>
      <c r="AG2" s="133"/>
      <c r="AH2" s="133"/>
      <c r="AI2" s="133"/>
      <c r="AJ2" s="133"/>
      <c r="AK2" s="134"/>
    </row>
    <row r="3" spans="22:37" ht="12.75" customHeight="1">
      <c r="V3" s="4" t="s">
        <v>56</v>
      </c>
      <c r="AE3" s="4"/>
      <c r="AF3" s="135" t="s">
        <v>57</v>
      </c>
      <c r="AG3" s="130"/>
      <c r="AH3" s="130"/>
      <c r="AI3" s="130"/>
      <c r="AJ3" s="130"/>
      <c r="AK3" s="131"/>
    </row>
    <row r="4" spans="32:49" ht="12.75" customHeight="1" thickBot="1">
      <c r="AF4" s="132"/>
      <c r="AG4" s="133"/>
      <c r="AH4" s="133"/>
      <c r="AI4" s="133"/>
      <c r="AJ4" s="133"/>
      <c r="AK4" s="134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35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 t="e">
        <f>PROPER(VLOOKUP(AF3,A10:S89,3,FALSE))</f>
        <v>#N/A</v>
      </c>
      <c r="AH6" s="90" t="e">
        <f>PROPER(VLOOKUP(AF3,A10:S89,2,FALSE))</f>
        <v>#N/A</v>
      </c>
      <c r="AI6" s="90" t="e">
        <f>VLOOKUP(AF3,A10:S89,17,FALSE)</f>
        <v>#N/A</v>
      </c>
      <c r="AJ6" s="90" t="e">
        <f>VLOOKUP(AF3,A10:S89,8,FALSE)</f>
        <v>#N/A</v>
      </c>
      <c r="AK6" s="91" t="e">
        <f>VLOOKUP(AF3,A10:S89,13,FALSE)</f>
        <v>#N/A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9U A Garçons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 aca="true" t="shared" si="8" ref="AF10:AF20">IF(AE10=1,"1er:",IF(AE10=2,"2e:",IF(AE10=3,"3e:","")))</f>
      </c>
      <c r="AG10" s="18">
        <f aca="true" t="shared" si="9" ref="AG10:AG20">IF(AE10=1,C10,IF(AE10=2,C10,IF(AE10=3,C10,"")))</f>
      </c>
      <c r="AH10" s="18">
        <f aca="true" t="shared" si="10" ref="AH10:AH20">IF(AE10=1,B10,IF(AE10=2,B10,IF(AE10=3,B10,"")))</f>
      </c>
      <c r="AI10" s="18">
        <f aca="true" t="shared" si="11" ref="AI10:AI20">IF(AE10=1,"de",IF(AE10=2,"de",IF(AE10=3,"de","")))</f>
      </c>
      <c r="AJ10" s="18">
        <f aca="true" t="shared" si="12" ref="AJ10:AJ20"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13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 t="shared" si="8"/>
      </c>
      <c r="AG11" s="18">
        <f t="shared" si="9"/>
      </c>
      <c r="AH11" s="18">
        <f t="shared" si="10"/>
      </c>
      <c r="AI11" s="18">
        <f t="shared" si="11"/>
      </c>
      <c r="AJ11" s="18">
        <f t="shared" si="12"/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13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 t="shared" si="8"/>
      </c>
      <c r="AG12" s="18">
        <f t="shared" si="9"/>
      </c>
      <c r="AH12" s="18">
        <f t="shared" si="10"/>
      </c>
      <c r="AI12" s="18">
        <f t="shared" si="11"/>
      </c>
      <c r="AJ12" s="18">
        <f t="shared" si="12"/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13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 t="shared" si="8"/>
      </c>
      <c r="AG13" s="18">
        <f t="shared" si="9"/>
      </c>
      <c r="AH13" s="18">
        <f t="shared" si="10"/>
      </c>
      <c r="AI13" s="18">
        <f t="shared" si="11"/>
      </c>
      <c r="AJ13" s="18">
        <f t="shared" si="12"/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13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t="shared" si="8"/>
      </c>
      <c r="AG14" s="18">
        <f t="shared" si="9"/>
      </c>
      <c r="AH14" s="18">
        <f t="shared" si="10"/>
      </c>
      <c r="AI14" s="18">
        <f t="shared" si="11"/>
      </c>
      <c r="AJ14" s="18">
        <f t="shared" si="12"/>
      </c>
      <c r="AS14" s="119" t="e">
        <f>AG6&amp;" "&amp;AH6</f>
        <v>#N/A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13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t="shared" si="8"/>
      </c>
      <c r="AG15" s="18">
        <f t="shared" si="9"/>
      </c>
      <c r="AH15" s="18">
        <f t="shared" si="10"/>
      </c>
      <c r="AI15" s="18">
        <f t="shared" si="11"/>
      </c>
      <c r="AJ15" s="18">
        <f t="shared" si="12"/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13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8"/>
      </c>
      <c r="AG16" s="18">
        <f t="shared" si="9"/>
      </c>
      <c r="AH16" s="18">
        <f t="shared" si="10"/>
      </c>
      <c r="AI16" s="18">
        <f t="shared" si="11"/>
      </c>
      <c r="AJ16" s="18">
        <f t="shared" si="12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13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8"/>
      </c>
      <c r="AG17" s="18">
        <f t="shared" si="9"/>
      </c>
      <c r="AH17" s="18">
        <f t="shared" si="10"/>
      </c>
      <c r="AI17" s="18">
        <f t="shared" si="11"/>
      </c>
      <c r="AJ17" s="18">
        <f t="shared" si="12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13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t="shared" si="8"/>
      </c>
      <c r="AG18" s="18">
        <f t="shared" si="9"/>
      </c>
      <c r="AH18" s="18">
        <f t="shared" si="10"/>
      </c>
      <c r="AI18" s="18">
        <f t="shared" si="11"/>
      </c>
      <c r="AJ18" s="18">
        <f t="shared" si="12"/>
      </c>
      <c r="AU18" s="117" t="e">
        <f>AI6</f>
        <v>#N/A</v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13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t="shared" si="8"/>
      </c>
      <c r="AG19" s="18">
        <f t="shared" si="9"/>
      </c>
      <c r="AH19" s="18">
        <f t="shared" si="10"/>
      </c>
      <c r="AI19" s="18">
        <f t="shared" si="11"/>
      </c>
      <c r="AJ19" s="18">
        <f t="shared" si="12"/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13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8"/>
      </c>
      <c r="AG20" s="18">
        <f t="shared" si="9"/>
      </c>
      <c r="AH20" s="18">
        <f t="shared" si="10"/>
      </c>
      <c r="AI20" s="18">
        <f t="shared" si="11"/>
      </c>
      <c r="AJ20" s="18">
        <f t="shared" si="12"/>
      </c>
      <c r="AU20" s="118" t="e">
        <f>AJ6</f>
        <v>#N/A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13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aca="true" t="shared" si="22" ref="AF21:AF77">IF(AE21=1,"1er:",IF(AE21=2,"2e:",IF(AE21=3,"3e:","")))</f>
      </c>
      <c r="AG21" s="18">
        <f aca="true" t="shared" si="23" ref="AG21:AG77">IF(AE21=1,C21,IF(AE21=2,C21,IF(AE21=3,C21,"")))</f>
      </c>
      <c r="AH21" s="18">
        <f aca="true" t="shared" si="24" ref="AH21:AH77">IF(AE21=1,B21,IF(AE21=2,B21,IF(AE21=3,B21,"")))</f>
      </c>
      <c r="AI21" s="18">
        <f aca="true" t="shared" si="25" ref="AI21:AI77">IF(AE21=1,"de",IF(AE21=2,"de",IF(AE21=3,"de","")))</f>
      </c>
      <c r="AJ21" s="18">
        <f aca="true" t="shared" si="26" ref="AJ21:AJ77">IF(AE21=1,D21,IF(AE21=2,D21,IF(AE21=3,D21,"")))</f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13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t="shared" si="22"/>
      </c>
      <c r="AG22" s="18">
        <f t="shared" si="23"/>
      </c>
      <c r="AH22" s="18">
        <f t="shared" si="24"/>
      </c>
      <c r="AI22" s="18">
        <f t="shared" si="25"/>
      </c>
      <c r="AJ22" s="18">
        <f t="shared" si="26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13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22"/>
      </c>
      <c r="AG23" s="18">
        <f t="shared" si="23"/>
      </c>
      <c r="AH23" s="18">
        <f t="shared" si="24"/>
      </c>
      <c r="AI23" s="18">
        <f t="shared" si="25"/>
      </c>
      <c r="AJ23" s="18">
        <f t="shared" si="26"/>
      </c>
      <c r="AU23" s="121" t="e">
        <f>INT(AK6)&amp;","&amp;ROUND((MOD(AK6,1)*100),2)</f>
        <v>#N/A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13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t="shared" si="22"/>
      </c>
      <c r="AG24" s="18">
        <f t="shared" si="23"/>
      </c>
      <c r="AH24" s="18">
        <f t="shared" si="24"/>
      </c>
      <c r="AI24" s="18">
        <f t="shared" si="25"/>
      </c>
      <c r="AJ24" s="18">
        <f t="shared" si="26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13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t="shared" si="22"/>
      </c>
      <c r="AG25" s="18">
        <f t="shared" si="23"/>
      </c>
      <c r="AH25" s="18">
        <f t="shared" si="24"/>
      </c>
      <c r="AI25" s="18">
        <f t="shared" si="25"/>
      </c>
      <c r="AJ25" s="18">
        <f t="shared" si="26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13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22"/>
      </c>
      <c r="AG26" s="18">
        <f t="shared" si="23"/>
      </c>
      <c r="AH26" s="18">
        <f t="shared" si="24"/>
      </c>
      <c r="AI26" s="18">
        <f t="shared" si="25"/>
      </c>
      <c r="AJ26" s="18">
        <f t="shared" si="26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13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22"/>
      </c>
      <c r="AG27" s="18">
        <f t="shared" si="23"/>
      </c>
      <c r="AH27" s="18">
        <f t="shared" si="24"/>
      </c>
      <c r="AI27" s="18">
        <f t="shared" si="25"/>
      </c>
      <c r="AJ27" s="18">
        <f t="shared" si="26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13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22"/>
      </c>
      <c r="AG28" s="18">
        <f t="shared" si="23"/>
      </c>
      <c r="AH28" s="18">
        <f t="shared" si="24"/>
      </c>
      <c r="AI28" s="18">
        <f t="shared" si="25"/>
      </c>
      <c r="AJ28" s="18">
        <f t="shared" si="26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13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22"/>
      </c>
      <c r="AG29" s="18">
        <f t="shared" si="23"/>
      </c>
      <c r="AH29" s="18">
        <f t="shared" si="24"/>
      </c>
      <c r="AI29" s="18">
        <f t="shared" si="25"/>
      </c>
      <c r="AJ29" s="18">
        <f t="shared" si="26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13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22"/>
      </c>
      <c r="AG30" s="18">
        <f t="shared" si="23"/>
      </c>
      <c r="AH30" s="18">
        <f t="shared" si="24"/>
      </c>
      <c r="AI30" s="18">
        <f t="shared" si="25"/>
      </c>
      <c r="AJ30" s="18">
        <f t="shared" si="26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13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22"/>
      </c>
      <c r="AG31" s="18">
        <f t="shared" si="23"/>
      </c>
      <c r="AH31" s="18">
        <f t="shared" si="24"/>
      </c>
      <c r="AI31" s="18">
        <f t="shared" si="25"/>
      </c>
      <c r="AJ31" s="18">
        <f t="shared" si="26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13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22"/>
      </c>
      <c r="AG32" s="18">
        <f t="shared" si="23"/>
      </c>
      <c r="AH32" s="18">
        <f t="shared" si="24"/>
      </c>
      <c r="AI32" s="18">
        <f t="shared" si="25"/>
      </c>
      <c r="AJ32" s="18">
        <f t="shared" si="26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13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22"/>
      </c>
      <c r="AG33" s="18">
        <f t="shared" si="23"/>
      </c>
      <c r="AH33" s="18">
        <f t="shared" si="24"/>
      </c>
      <c r="AI33" s="18">
        <f t="shared" si="25"/>
      </c>
      <c r="AJ33" s="18">
        <f t="shared" si="26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13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22"/>
      </c>
      <c r="AG34" s="18">
        <f t="shared" si="23"/>
      </c>
      <c r="AH34" s="18">
        <f t="shared" si="24"/>
      </c>
      <c r="AI34" s="18">
        <f t="shared" si="25"/>
      </c>
      <c r="AJ34" s="18">
        <f t="shared" si="26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13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22"/>
      </c>
      <c r="AG35" s="18">
        <f t="shared" si="23"/>
      </c>
      <c r="AH35" s="18">
        <f t="shared" si="24"/>
      </c>
      <c r="AI35" s="18">
        <f t="shared" si="25"/>
      </c>
      <c r="AJ35" s="18">
        <f t="shared" si="26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13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22"/>
      </c>
      <c r="AG36" s="18">
        <f t="shared" si="23"/>
      </c>
      <c r="AH36" s="18">
        <f t="shared" si="24"/>
      </c>
      <c r="AI36" s="18">
        <f t="shared" si="25"/>
      </c>
      <c r="AJ36" s="18">
        <f t="shared" si="26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13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22"/>
      </c>
      <c r="AG37" s="18">
        <f t="shared" si="23"/>
      </c>
      <c r="AH37" s="18">
        <f t="shared" si="24"/>
      </c>
      <c r="AI37" s="18">
        <f t="shared" si="25"/>
      </c>
      <c r="AJ37" s="18">
        <f t="shared" si="26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13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22"/>
      </c>
      <c r="AG38" s="18">
        <f t="shared" si="23"/>
      </c>
      <c r="AH38" s="18">
        <f t="shared" si="24"/>
      </c>
      <c r="AI38" s="18">
        <f t="shared" si="25"/>
      </c>
      <c r="AJ38" s="18">
        <f t="shared" si="26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13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22"/>
      </c>
      <c r="AG39" s="18">
        <f t="shared" si="23"/>
      </c>
      <c r="AH39" s="18">
        <f t="shared" si="24"/>
      </c>
      <c r="AI39" s="18">
        <f t="shared" si="25"/>
      </c>
      <c r="AJ39" s="18">
        <f t="shared" si="26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13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22"/>
      </c>
      <c r="AG40" s="18">
        <f t="shared" si="23"/>
      </c>
      <c r="AH40" s="18">
        <f t="shared" si="24"/>
      </c>
      <c r="AI40" s="18">
        <f t="shared" si="25"/>
      </c>
      <c r="AJ40" s="18">
        <f t="shared" si="26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13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22"/>
      </c>
      <c r="AG41" s="18">
        <f t="shared" si="23"/>
      </c>
      <c r="AH41" s="18">
        <f t="shared" si="24"/>
      </c>
      <c r="AI41" s="18">
        <f t="shared" si="25"/>
      </c>
      <c r="AJ41" s="18">
        <f t="shared" si="26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27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28" ref="P42:P73">IF(OR(K42="",K42=0),"",VLOOKUP(K42,TempsPoints,3,TRUE)-10*L42)</f>
      </c>
      <c r="Q42" s="24">
        <f aca="true" t="shared" si="29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0" ref="U42:U73">(S42*VLOOKUP("Plaque",LancerPoints,2,FALSE))+(T42*VLOOKUP("Centre",LancerPoints,2,FALSE))</f>
        <v>0</v>
      </c>
      <c r="V42" s="58">
        <f t="shared" si="14"/>
        <v>0</v>
      </c>
      <c r="W42" s="56">
        <f t="shared" si="13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22"/>
      </c>
      <c r="AG42" s="18">
        <f t="shared" si="23"/>
      </c>
      <c r="AH42" s="18">
        <f t="shared" si="24"/>
      </c>
      <c r="AI42" s="18">
        <f t="shared" si="25"/>
      </c>
      <c r="AJ42" s="18">
        <f t="shared" si="26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27"/>
        <v>0</v>
      </c>
      <c r="K43" s="47"/>
      <c r="L43" s="48"/>
      <c r="M43" s="49"/>
      <c r="N43" s="50"/>
      <c r="O43" s="23">
        <f t="shared" si="2"/>
        <v>0</v>
      </c>
      <c r="P43" s="24">
        <f t="shared" si="28"/>
      </c>
      <c r="Q43" s="24">
        <f t="shared" si="29"/>
      </c>
      <c r="R43" s="25">
        <f t="shared" si="5"/>
        <v>0</v>
      </c>
      <c r="S43" s="80"/>
      <c r="T43" s="81"/>
      <c r="U43" s="96">
        <f t="shared" si="30"/>
        <v>0</v>
      </c>
      <c r="V43" s="58">
        <f t="shared" si="14"/>
        <v>0</v>
      </c>
      <c r="W43" s="56">
        <f t="shared" si="13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22"/>
      </c>
      <c r="AG43" s="18">
        <f t="shared" si="23"/>
      </c>
      <c r="AH43" s="18">
        <f t="shared" si="24"/>
      </c>
      <c r="AI43" s="18">
        <f t="shared" si="25"/>
      </c>
      <c r="AJ43" s="18">
        <f t="shared" si="26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27"/>
        <v>0</v>
      </c>
      <c r="K44" s="47"/>
      <c r="L44" s="48"/>
      <c r="M44" s="49"/>
      <c r="N44" s="50"/>
      <c r="O44" s="23">
        <f t="shared" si="2"/>
        <v>0</v>
      </c>
      <c r="P44" s="24">
        <f t="shared" si="28"/>
      </c>
      <c r="Q44" s="24">
        <f t="shared" si="29"/>
      </c>
      <c r="R44" s="25">
        <f t="shared" si="5"/>
        <v>0</v>
      </c>
      <c r="S44" s="80"/>
      <c r="T44" s="81"/>
      <c r="U44" s="96">
        <f t="shared" si="30"/>
        <v>0</v>
      </c>
      <c r="V44" s="58">
        <f t="shared" si="14"/>
        <v>0</v>
      </c>
      <c r="W44" s="56">
        <f t="shared" si="13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22"/>
      </c>
      <c r="AG44" s="18">
        <f t="shared" si="23"/>
      </c>
      <c r="AH44" s="18">
        <f t="shared" si="24"/>
      </c>
      <c r="AI44" s="18">
        <f t="shared" si="25"/>
      </c>
      <c r="AJ44" s="18">
        <f t="shared" si="26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27"/>
        <v>0</v>
      </c>
      <c r="K45" s="47"/>
      <c r="L45" s="48"/>
      <c r="M45" s="49"/>
      <c r="N45" s="50"/>
      <c r="O45" s="23">
        <f t="shared" si="2"/>
        <v>0</v>
      </c>
      <c r="P45" s="24">
        <f t="shared" si="28"/>
      </c>
      <c r="Q45" s="24">
        <f t="shared" si="29"/>
      </c>
      <c r="R45" s="25">
        <f t="shared" si="5"/>
        <v>0</v>
      </c>
      <c r="S45" s="80"/>
      <c r="T45" s="81"/>
      <c r="U45" s="96">
        <f t="shared" si="30"/>
        <v>0</v>
      </c>
      <c r="V45" s="58">
        <f t="shared" si="14"/>
        <v>0</v>
      </c>
      <c r="W45" s="56">
        <f t="shared" si="13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22"/>
      </c>
      <c r="AG45" s="18">
        <f t="shared" si="23"/>
      </c>
      <c r="AH45" s="18">
        <f t="shared" si="24"/>
      </c>
      <c r="AI45" s="18">
        <f t="shared" si="25"/>
      </c>
      <c r="AJ45" s="18">
        <f t="shared" si="26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27"/>
        <v>0</v>
      </c>
      <c r="K46" s="47"/>
      <c r="L46" s="48"/>
      <c r="M46" s="49"/>
      <c r="N46" s="50"/>
      <c r="O46" s="23">
        <f t="shared" si="2"/>
        <v>0</v>
      </c>
      <c r="P46" s="24">
        <f t="shared" si="28"/>
      </c>
      <c r="Q46" s="24">
        <f t="shared" si="29"/>
      </c>
      <c r="R46" s="25">
        <f t="shared" si="5"/>
        <v>0</v>
      </c>
      <c r="S46" s="80"/>
      <c r="T46" s="81"/>
      <c r="U46" s="96">
        <f t="shared" si="30"/>
        <v>0</v>
      </c>
      <c r="V46" s="58">
        <f t="shared" si="14"/>
        <v>0</v>
      </c>
      <c r="W46" s="56">
        <f t="shared" si="13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22"/>
      </c>
      <c r="AG46" s="18">
        <f t="shared" si="23"/>
      </c>
      <c r="AH46" s="18">
        <f t="shared" si="24"/>
      </c>
      <c r="AI46" s="18">
        <f t="shared" si="25"/>
      </c>
      <c r="AJ46" s="18">
        <f t="shared" si="26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27"/>
        <v>0</v>
      </c>
      <c r="K47" s="47"/>
      <c r="L47" s="48"/>
      <c r="M47" s="49"/>
      <c r="N47" s="50"/>
      <c r="O47" s="23">
        <f t="shared" si="2"/>
        <v>0</v>
      </c>
      <c r="P47" s="24">
        <f t="shared" si="28"/>
      </c>
      <c r="Q47" s="24">
        <f t="shared" si="29"/>
      </c>
      <c r="R47" s="25">
        <f t="shared" si="5"/>
        <v>0</v>
      </c>
      <c r="S47" s="80"/>
      <c r="T47" s="81"/>
      <c r="U47" s="96">
        <f t="shared" si="30"/>
        <v>0</v>
      </c>
      <c r="V47" s="58">
        <f t="shared" si="14"/>
        <v>0</v>
      </c>
      <c r="W47" s="56">
        <f t="shared" si="13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22"/>
      </c>
      <c r="AG47" s="18">
        <f t="shared" si="23"/>
      </c>
      <c r="AH47" s="18">
        <f t="shared" si="24"/>
      </c>
      <c r="AI47" s="18">
        <f t="shared" si="25"/>
      </c>
      <c r="AJ47" s="18">
        <f t="shared" si="26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27"/>
        <v>0</v>
      </c>
      <c r="K48" s="47"/>
      <c r="L48" s="48"/>
      <c r="M48" s="49"/>
      <c r="N48" s="50"/>
      <c r="O48" s="23">
        <f t="shared" si="2"/>
        <v>0</v>
      </c>
      <c r="P48" s="24">
        <f t="shared" si="28"/>
      </c>
      <c r="Q48" s="24">
        <f t="shared" si="29"/>
      </c>
      <c r="R48" s="25">
        <f t="shared" si="5"/>
        <v>0</v>
      </c>
      <c r="S48" s="80"/>
      <c r="T48" s="81"/>
      <c r="U48" s="96">
        <f t="shared" si="30"/>
        <v>0</v>
      </c>
      <c r="V48" s="58">
        <f t="shared" si="14"/>
        <v>0</v>
      </c>
      <c r="W48" s="56">
        <f t="shared" si="13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22"/>
      </c>
      <c r="AG48" s="18">
        <f t="shared" si="23"/>
      </c>
      <c r="AH48" s="18">
        <f t="shared" si="24"/>
      </c>
      <c r="AI48" s="18">
        <f t="shared" si="25"/>
      </c>
      <c r="AJ48" s="18">
        <f t="shared" si="26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27"/>
        <v>0</v>
      </c>
      <c r="K49" s="47"/>
      <c r="L49" s="48"/>
      <c r="M49" s="49"/>
      <c r="N49" s="50"/>
      <c r="O49" s="23">
        <f t="shared" si="2"/>
        <v>0</v>
      </c>
      <c r="P49" s="24">
        <f t="shared" si="28"/>
      </c>
      <c r="Q49" s="24">
        <f t="shared" si="29"/>
      </c>
      <c r="R49" s="25">
        <f t="shared" si="5"/>
        <v>0</v>
      </c>
      <c r="S49" s="80"/>
      <c r="T49" s="81"/>
      <c r="U49" s="96">
        <f t="shared" si="30"/>
        <v>0</v>
      </c>
      <c r="V49" s="58">
        <f t="shared" si="14"/>
        <v>0</v>
      </c>
      <c r="W49" s="56">
        <f t="shared" si="13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22"/>
      </c>
      <c r="AG49" s="18">
        <f t="shared" si="23"/>
      </c>
      <c r="AH49" s="18">
        <f t="shared" si="24"/>
      </c>
      <c r="AI49" s="18">
        <f t="shared" si="25"/>
      </c>
      <c r="AJ49" s="18">
        <f t="shared" si="26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27"/>
        <v>0</v>
      </c>
      <c r="K50" s="47"/>
      <c r="L50" s="48"/>
      <c r="M50" s="49"/>
      <c r="N50" s="50"/>
      <c r="O50" s="23">
        <f t="shared" si="2"/>
        <v>0</v>
      </c>
      <c r="P50" s="24">
        <f t="shared" si="28"/>
      </c>
      <c r="Q50" s="24">
        <f t="shared" si="29"/>
      </c>
      <c r="R50" s="25">
        <f t="shared" si="5"/>
        <v>0</v>
      </c>
      <c r="S50" s="80"/>
      <c r="T50" s="81"/>
      <c r="U50" s="96">
        <f t="shared" si="30"/>
        <v>0</v>
      </c>
      <c r="V50" s="58">
        <f t="shared" si="14"/>
        <v>0</v>
      </c>
      <c r="W50" s="56">
        <f t="shared" si="13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22"/>
      </c>
      <c r="AG50" s="18">
        <f t="shared" si="23"/>
      </c>
      <c r="AH50" s="18">
        <f t="shared" si="24"/>
      </c>
      <c r="AI50" s="18">
        <f t="shared" si="25"/>
      </c>
      <c r="AJ50" s="18">
        <f t="shared" si="26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27"/>
        <v>0</v>
      </c>
      <c r="K51" s="47"/>
      <c r="L51" s="48"/>
      <c r="M51" s="49"/>
      <c r="N51" s="50"/>
      <c r="O51" s="23">
        <f t="shared" si="2"/>
        <v>0</v>
      </c>
      <c r="P51" s="24">
        <f t="shared" si="28"/>
      </c>
      <c r="Q51" s="24">
        <f t="shared" si="29"/>
      </c>
      <c r="R51" s="25">
        <f t="shared" si="5"/>
        <v>0</v>
      </c>
      <c r="S51" s="80"/>
      <c r="T51" s="81"/>
      <c r="U51" s="96">
        <f t="shared" si="30"/>
        <v>0</v>
      </c>
      <c r="V51" s="58">
        <f t="shared" si="14"/>
        <v>0</v>
      </c>
      <c r="W51" s="56">
        <f t="shared" si="13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22"/>
      </c>
      <c r="AG51" s="18">
        <f t="shared" si="23"/>
      </c>
      <c r="AH51" s="18">
        <f t="shared" si="24"/>
      </c>
      <c r="AI51" s="18">
        <f t="shared" si="25"/>
      </c>
      <c r="AJ51" s="18">
        <f t="shared" si="26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27"/>
        <v>0</v>
      </c>
      <c r="K52" s="47"/>
      <c r="L52" s="48"/>
      <c r="M52" s="49"/>
      <c r="N52" s="50"/>
      <c r="O52" s="23">
        <f t="shared" si="2"/>
        <v>0</v>
      </c>
      <c r="P52" s="24">
        <f t="shared" si="28"/>
      </c>
      <c r="Q52" s="24">
        <f t="shared" si="29"/>
      </c>
      <c r="R52" s="25">
        <f t="shared" si="5"/>
        <v>0</v>
      </c>
      <c r="S52" s="80"/>
      <c r="T52" s="81"/>
      <c r="U52" s="96">
        <f t="shared" si="30"/>
        <v>0</v>
      </c>
      <c r="V52" s="58">
        <f t="shared" si="14"/>
        <v>0</v>
      </c>
      <c r="W52" s="56">
        <f t="shared" si="13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22"/>
      </c>
      <c r="AG52" s="18">
        <f t="shared" si="23"/>
      </c>
      <c r="AH52" s="18">
        <f t="shared" si="24"/>
      </c>
      <c r="AI52" s="18">
        <f t="shared" si="25"/>
      </c>
      <c r="AJ52" s="18">
        <f t="shared" si="26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27"/>
        <v>0</v>
      </c>
      <c r="K53" s="47"/>
      <c r="L53" s="48"/>
      <c r="M53" s="49"/>
      <c r="N53" s="50"/>
      <c r="O53" s="23">
        <f t="shared" si="2"/>
        <v>0</v>
      </c>
      <c r="P53" s="24">
        <f t="shared" si="28"/>
      </c>
      <c r="Q53" s="24">
        <f t="shared" si="29"/>
      </c>
      <c r="R53" s="25">
        <f t="shared" si="5"/>
        <v>0</v>
      </c>
      <c r="S53" s="80"/>
      <c r="T53" s="81"/>
      <c r="U53" s="96">
        <f t="shared" si="30"/>
        <v>0</v>
      </c>
      <c r="V53" s="58">
        <f t="shared" si="14"/>
        <v>0</v>
      </c>
      <c r="W53" s="56">
        <f t="shared" si="13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22"/>
      </c>
      <c r="AG53" s="18">
        <f t="shared" si="23"/>
      </c>
      <c r="AH53" s="18">
        <f t="shared" si="24"/>
      </c>
      <c r="AI53" s="18">
        <f t="shared" si="25"/>
      </c>
      <c r="AJ53" s="18">
        <f t="shared" si="26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27"/>
        <v>0</v>
      </c>
      <c r="K54" s="47"/>
      <c r="L54" s="48"/>
      <c r="M54" s="49"/>
      <c r="N54" s="50"/>
      <c r="O54" s="23">
        <f t="shared" si="2"/>
        <v>0</v>
      </c>
      <c r="P54" s="24">
        <f t="shared" si="28"/>
      </c>
      <c r="Q54" s="24">
        <f t="shared" si="29"/>
      </c>
      <c r="R54" s="25">
        <f t="shared" si="5"/>
        <v>0</v>
      </c>
      <c r="S54" s="80"/>
      <c r="T54" s="81"/>
      <c r="U54" s="96">
        <f t="shared" si="30"/>
        <v>0</v>
      </c>
      <c r="V54" s="58">
        <f t="shared" si="14"/>
        <v>0</v>
      </c>
      <c r="W54" s="56">
        <f t="shared" si="13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22"/>
      </c>
      <c r="AG54" s="18">
        <f t="shared" si="23"/>
      </c>
      <c r="AH54" s="18">
        <f t="shared" si="24"/>
      </c>
      <c r="AI54" s="18">
        <f t="shared" si="25"/>
      </c>
      <c r="AJ54" s="18">
        <f t="shared" si="26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27"/>
        <v>0</v>
      </c>
      <c r="K55" s="47"/>
      <c r="L55" s="48"/>
      <c r="M55" s="49"/>
      <c r="N55" s="50"/>
      <c r="O55" s="23">
        <f t="shared" si="2"/>
        <v>0</v>
      </c>
      <c r="P55" s="24">
        <f t="shared" si="28"/>
      </c>
      <c r="Q55" s="24">
        <f t="shared" si="29"/>
      </c>
      <c r="R55" s="25">
        <f t="shared" si="5"/>
        <v>0</v>
      </c>
      <c r="S55" s="80"/>
      <c r="T55" s="81"/>
      <c r="U55" s="96">
        <f t="shared" si="30"/>
        <v>0</v>
      </c>
      <c r="V55" s="58">
        <f t="shared" si="14"/>
        <v>0</v>
      </c>
      <c r="W55" s="56">
        <f t="shared" si="13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22"/>
      </c>
      <c r="AG55" s="18">
        <f t="shared" si="23"/>
      </c>
      <c r="AH55" s="18">
        <f t="shared" si="24"/>
      </c>
      <c r="AI55" s="18">
        <f t="shared" si="25"/>
      </c>
      <c r="AJ55" s="18">
        <f t="shared" si="26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27"/>
        <v>0</v>
      </c>
      <c r="K56" s="47"/>
      <c r="L56" s="48"/>
      <c r="M56" s="49"/>
      <c r="N56" s="50"/>
      <c r="O56" s="23">
        <f t="shared" si="2"/>
        <v>0</v>
      </c>
      <c r="P56" s="24">
        <f t="shared" si="28"/>
      </c>
      <c r="Q56" s="24">
        <f t="shared" si="29"/>
      </c>
      <c r="R56" s="25">
        <f t="shared" si="5"/>
        <v>0</v>
      </c>
      <c r="S56" s="80"/>
      <c r="T56" s="81"/>
      <c r="U56" s="96">
        <f t="shared" si="30"/>
        <v>0</v>
      </c>
      <c r="V56" s="58">
        <f t="shared" si="14"/>
        <v>0</v>
      </c>
      <c r="W56" s="56">
        <f t="shared" si="13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22"/>
      </c>
      <c r="AG56" s="18">
        <f t="shared" si="23"/>
      </c>
      <c r="AH56" s="18">
        <f t="shared" si="24"/>
      </c>
      <c r="AI56" s="18">
        <f t="shared" si="25"/>
      </c>
      <c r="AJ56" s="18">
        <f t="shared" si="26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27"/>
        <v>0</v>
      </c>
      <c r="K57" s="47"/>
      <c r="L57" s="48"/>
      <c r="M57" s="49"/>
      <c r="N57" s="50"/>
      <c r="O57" s="23">
        <f t="shared" si="2"/>
        <v>0</v>
      </c>
      <c r="P57" s="24">
        <f t="shared" si="28"/>
      </c>
      <c r="Q57" s="24">
        <f t="shared" si="29"/>
      </c>
      <c r="R57" s="25">
        <f t="shared" si="5"/>
        <v>0</v>
      </c>
      <c r="S57" s="80"/>
      <c r="T57" s="81"/>
      <c r="U57" s="96">
        <f t="shared" si="30"/>
        <v>0</v>
      </c>
      <c r="V57" s="58">
        <f t="shared" si="14"/>
        <v>0</v>
      </c>
      <c r="W57" s="56">
        <f t="shared" si="13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22"/>
      </c>
      <c r="AG57" s="18">
        <f t="shared" si="23"/>
      </c>
      <c r="AH57" s="18">
        <f t="shared" si="24"/>
      </c>
      <c r="AI57" s="18">
        <f t="shared" si="25"/>
      </c>
      <c r="AJ57" s="18">
        <f t="shared" si="26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27"/>
        <v>0</v>
      </c>
      <c r="K58" s="47"/>
      <c r="L58" s="48"/>
      <c r="M58" s="49"/>
      <c r="N58" s="50"/>
      <c r="O58" s="23">
        <f t="shared" si="2"/>
        <v>0</v>
      </c>
      <c r="P58" s="24">
        <f t="shared" si="28"/>
      </c>
      <c r="Q58" s="24">
        <f t="shared" si="29"/>
      </c>
      <c r="R58" s="25">
        <f t="shared" si="5"/>
        <v>0</v>
      </c>
      <c r="S58" s="80"/>
      <c r="T58" s="81"/>
      <c r="U58" s="96">
        <f t="shared" si="30"/>
        <v>0</v>
      </c>
      <c r="V58" s="58">
        <f t="shared" si="14"/>
        <v>0</v>
      </c>
      <c r="W58" s="56">
        <f t="shared" si="13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22"/>
      </c>
      <c r="AG58" s="18">
        <f t="shared" si="23"/>
      </c>
      <c r="AH58" s="18">
        <f t="shared" si="24"/>
      </c>
      <c r="AI58" s="18">
        <f t="shared" si="25"/>
      </c>
      <c r="AJ58" s="18">
        <f t="shared" si="26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27"/>
        <v>0</v>
      </c>
      <c r="K59" s="47"/>
      <c r="L59" s="48"/>
      <c r="M59" s="49"/>
      <c r="N59" s="50"/>
      <c r="O59" s="23">
        <f t="shared" si="2"/>
        <v>0</v>
      </c>
      <c r="P59" s="24">
        <f t="shared" si="28"/>
      </c>
      <c r="Q59" s="24">
        <f t="shared" si="29"/>
      </c>
      <c r="R59" s="25">
        <f t="shared" si="5"/>
        <v>0</v>
      </c>
      <c r="S59" s="80"/>
      <c r="T59" s="81"/>
      <c r="U59" s="96">
        <f t="shared" si="30"/>
        <v>0</v>
      </c>
      <c r="V59" s="58">
        <f t="shared" si="14"/>
        <v>0</v>
      </c>
      <c r="W59" s="56">
        <f t="shared" si="13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22"/>
      </c>
      <c r="AG59" s="18">
        <f t="shared" si="23"/>
      </c>
      <c r="AH59" s="18">
        <f t="shared" si="24"/>
      </c>
      <c r="AI59" s="18">
        <f t="shared" si="25"/>
      </c>
      <c r="AJ59" s="18">
        <f t="shared" si="26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27"/>
        <v>0</v>
      </c>
      <c r="K60" s="47"/>
      <c r="L60" s="48"/>
      <c r="M60" s="49"/>
      <c r="N60" s="50"/>
      <c r="O60" s="23">
        <f t="shared" si="2"/>
        <v>0</v>
      </c>
      <c r="P60" s="24">
        <f t="shared" si="28"/>
      </c>
      <c r="Q60" s="24">
        <f t="shared" si="29"/>
      </c>
      <c r="R60" s="25">
        <f t="shared" si="5"/>
        <v>0</v>
      </c>
      <c r="S60" s="80"/>
      <c r="T60" s="81"/>
      <c r="U60" s="96">
        <f t="shared" si="30"/>
        <v>0</v>
      </c>
      <c r="V60" s="58">
        <f t="shared" si="14"/>
        <v>0</v>
      </c>
      <c r="W60" s="56">
        <f t="shared" si="13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22"/>
      </c>
      <c r="AG60" s="18">
        <f t="shared" si="23"/>
      </c>
      <c r="AH60" s="18">
        <f t="shared" si="24"/>
      </c>
      <c r="AI60" s="18">
        <f t="shared" si="25"/>
      </c>
      <c r="AJ60" s="18">
        <f t="shared" si="26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27"/>
        <v>0</v>
      </c>
      <c r="K61" s="47"/>
      <c r="L61" s="48"/>
      <c r="M61" s="49"/>
      <c r="N61" s="50"/>
      <c r="O61" s="23">
        <f t="shared" si="2"/>
        <v>0</v>
      </c>
      <c r="P61" s="24">
        <f t="shared" si="28"/>
      </c>
      <c r="Q61" s="24">
        <f t="shared" si="29"/>
      </c>
      <c r="R61" s="25">
        <f t="shared" si="5"/>
        <v>0</v>
      </c>
      <c r="S61" s="80"/>
      <c r="T61" s="81"/>
      <c r="U61" s="96">
        <f t="shared" si="30"/>
        <v>0</v>
      </c>
      <c r="V61" s="58">
        <f t="shared" si="14"/>
        <v>0</v>
      </c>
      <c r="W61" s="56">
        <f t="shared" si="13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22"/>
      </c>
      <c r="AG61" s="18">
        <f t="shared" si="23"/>
      </c>
      <c r="AH61" s="18">
        <f t="shared" si="24"/>
      </c>
      <c r="AI61" s="18">
        <f t="shared" si="25"/>
      </c>
      <c r="AJ61" s="18">
        <f t="shared" si="26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27"/>
        <v>0</v>
      </c>
      <c r="K62" s="47"/>
      <c r="L62" s="48"/>
      <c r="M62" s="49"/>
      <c r="N62" s="50"/>
      <c r="O62" s="23">
        <f t="shared" si="2"/>
        <v>0</v>
      </c>
      <c r="P62" s="24">
        <f t="shared" si="28"/>
      </c>
      <c r="Q62" s="24">
        <f t="shared" si="29"/>
      </c>
      <c r="R62" s="25">
        <f t="shared" si="5"/>
        <v>0</v>
      </c>
      <c r="S62" s="80"/>
      <c r="T62" s="81"/>
      <c r="U62" s="96">
        <f t="shared" si="30"/>
        <v>0</v>
      </c>
      <c r="V62" s="58">
        <f t="shared" si="14"/>
        <v>0</v>
      </c>
      <c r="W62" s="56">
        <f t="shared" si="13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22"/>
      </c>
      <c r="AG62" s="18">
        <f t="shared" si="23"/>
      </c>
      <c r="AH62" s="18">
        <f t="shared" si="24"/>
      </c>
      <c r="AI62" s="18">
        <f t="shared" si="25"/>
      </c>
      <c r="AJ62" s="18">
        <f t="shared" si="26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27"/>
        <v>0</v>
      </c>
      <c r="K63" s="47"/>
      <c r="L63" s="48"/>
      <c r="M63" s="49"/>
      <c r="N63" s="50"/>
      <c r="O63" s="23">
        <f t="shared" si="2"/>
        <v>0</v>
      </c>
      <c r="P63" s="24">
        <f t="shared" si="28"/>
      </c>
      <c r="Q63" s="24">
        <f t="shared" si="29"/>
      </c>
      <c r="R63" s="25">
        <f t="shared" si="5"/>
        <v>0</v>
      </c>
      <c r="S63" s="80"/>
      <c r="T63" s="81"/>
      <c r="U63" s="96">
        <f t="shared" si="30"/>
        <v>0</v>
      </c>
      <c r="V63" s="58">
        <f t="shared" si="14"/>
        <v>0</v>
      </c>
      <c r="W63" s="56">
        <f t="shared" si="13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22"/>
      </c>
      <c r="AG63" s="18">
        <f t="shared" si="23"/>
      </c>
      <c r="AH63" s="18">
        <f t="shared" si="24"/>
      </c>
      <c r="AI63" s="18">
        <f t="shared" si="25"/>
      </c>
      <c r="AJ63" s="18">
        <f t="shared" si="26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27"/>
        <v>0</v>
      </c>
      <c r="K64" s="47"/>
      <c r="L64" s="48"/>
      <c r="M64" s="49"/>
      <c r="N64" s="50"/>
      <c r="O64" s="23">
        <f t="shared" si="2"/>
        <v>0</v>
      </c>
      <c r="P64" s="24">
        <f t="shared" si="28"/>
      </c>
      <c r="Q64" s="24">
        <f t="shared" si="29"/>
      </c>
      <c r="R64" s="25">
        <f t="shared" si="5"/>
        <v>0</v>
      </c>
      <c r="S64" s="80"/>
      <c r="T64" s="81"/>
      <c r="U64" s="96">
        <f t="shared" si="30"/>
        <v>0</v>
      </c>
      <c r="V64" s="58">
        <f t="shared" si="14"/>
        <v>0</v>
      </c>
      <c r="W64" s="56">
        <f t="shared" si="13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22"/>
      </c>
      <c r="AG64" s="18">
        <f t="shared" si="23"/>
      </c>
      <c r="AH64" s="18">
        <f t="shared" si="24"/>
      </c>
      <c r="AI64" s="18">
        <f t="shared" si="25"/>
      </c>
      <c r="AJ64" s="18">
        <f t="shared" si="26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27"/>
        <v>0</v>
      </c>
      <c r="K65" s="47"/>
      <c r="L65" s="48"/>
      <c r="M65" s="49"/>
      <c r="N65" s="50"/>
      <c r="O65" s="23">
        <f t="shared" si="2"/>
        <v>0</v>
      </c>
      <c r="P65" s="24">
        <f t="shared" si="28"/>
      </c>
      <c r="Q65" s="24">
        <f t="shared" si="29"/>
      </c>
      <c r="R65" s="25">
        <f t="shared" si="5"/>
        <v>0</v>
      </c>
      <c r="S65" s="80"/>
      <c r="T65" s="81"/>
      <c r="U65" s="96">
        <f t="shared" si="30"/>
        <v>0</v>
      </c>
      <c r="V65" s="58">
        <f t="shared" si="14"/>
        <v>0</v>
      </c>
      <c r="W65" s="56">
        <f t="shared" si="13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22"/>
      </c>
      <c r="AG65" s="18">
        <f t="shared" si="23"/>
      </c>
      <c r="AH65" s="18">
        <f t="shared" si="24"/>
      </c>
      <c r="AI65" s="18">
        <f t="shared" si="25"/>
      </c>
      <c r="AJ65" s="18">
        <f t="shared" si="26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27"/>
        <v>0</v>
      </c>
      <c r="K66" s="47"/>
      <c r="L66" s="48"/>
      <c r="M66" s="49"/>
      <c r="N66" s="50"/>
      <c r="O66" s="23">
        <f t="shared" si="2"/>
        <v>0</v>
      </c>
      <c r="P66" s="24">
        <f t="shared" si="28"/>
      </c>
      <c r="Q66" s="24">
        <f t="shared" si="29"/>
      </c>
      <c r="R66" s="25">
        <f t="shared" si="5"/>
        <v>0</v>
      </c>
      <c r="S66" s="80"/>
      <c r="T66" s="81"/>
      <c r="U66" s="96">
        <f t="shared" si="30"/>
        <v>0</v>
      </c>
      <c r="V66" s="58">
        <f t="shared" si="14"/>
        <v>0</v>
      </c>
      <c r="W66" s="56">
        <f t="shared" si="13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22"/>
      </c>
      <c r="AG66" s="18">
        <f t="shared" si="23"/>
      </c>
      <c r="AH66" s="18">
        <f t="shared" si="24"/>
      </c>
      <c r="AI66" s="18">
        <f t="shared" si="25"/>
      </c>
      <c r="AJ66" s="18">
        <f t="shared" si="26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27"/>
        <v>0</v>
      </c>
      <c r="K67" s="47"/>
      <c r="L67" s="48"/>
      <c r="M67" s="49"/>
      <c r="N67" s="50"/>
      <c r="O67" s="23">
        <f t="shared" si="2"/>
        <v>0</v>
      </c>
      <c r="P67" s="24">
        <f t="shared" si="28"/>
      </c>
      <c r="Q67" s="24">
        <f t="shared" si="29"/>
      </c>
      <c r="R67" s="25">
        <f t="shared" si="5"/>
        <v>0</v>
      </c>
      <c r="S67" s="80"/>
      <c r="T67" s="81"/>
      <c r="U67" s="96">
        <f t="shared" si="30"/>
        <v>0</v>
      </c>
      <c r="V67" s="58">
        <f t="shared" si="14"/>
        <v>0</v>
      </c>
      <c r="W67" s="56">
        <f t="shared" si="13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22"/>
      </c>
      <c r="AG67" s="18">
        <f t="shared" si="23"/>
      </c>
      <c r="AH67" s="18">
        <f t="shared" si="24"/>
      </c>
      <c r="AI67" s="18">
        <f t="shared" si="25"/>
      </c>
      <c r="AJ67" s="18">
        <f t="shared" si="26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27"/>
        <v>0</v>
      </c>
      <c r="K68" s="47"/>
      <c r="L68" s="48"/>
      <c r="M68" s="49"/>
      <c r="N68" s="50"/>
      <c r="O68" s="23">
        <f t="shared" si="2"/>
        <v>0</v>
      </c>
      <c r="P68" s="24">
        <f t="shared" si="28"/>
      </c>
      <c r="Q68" s="24">
        <f t="shared" si="29"/>
      </c>
      <c r="R68" s="25">
        <f t="shared" si="5"/>
        <v>0</v>
      </c>
      <c r="S68" s="80"/>
      <c r="T68" s="81"/>
      <c r="U68" s="96">
        <f t="shared" si="30"/>
        <v>0</v>
      </c>
      <c r="V68" s="58">
        <f t="shared" si="14"/>
        <v>0</v>
      </c>
      <c r="W68" s="56">
        <f t="shared" si="13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22"/>
      </c>
      <c r="AG68" s="18">
        <f t="shared" si="23"/>
      </c>
      <c r="AH68" s="18">
        <f t="shared" si="24"/>
      </c>
      <c r="AI68" s="18">
        <f t="shared" si="25"/>
      </c>
      <c r="AJ68" s="18">
        <f t="shared" si="26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27"/>
        <v>0</v>
      </c>
      <c r="K69" s="47"/>
      <c r="L69" s="48"/>
      <c r="M69" s="49"/>
      <c r="N69" s="50"/>
      <c r="O69" s="23">
        <f t="shared" si="2"/>
        <v>0</v>
      </c>
      <c r="P69" s="24">
        <f t="shared" si="28"/>
      </c>
      <c r="Q69" s="24">
        <f t="shared" si="29"/>
      </c>
      <c r="R69" s="25">
        <f t="shared" si="5"/>
        <v>0</v>
      </c>
      <c r="S69" s="80"/>
      <c r="T69" s="81"/>
      <c r="U69" s="96">
        <f t="shared" si="30"/>
        <v>0</v>
      </c>
      <c r="V69" s="58">
        <f t="shared" si="14"/>
        <v>0</v>
      </c>
      <c r="W69" s="56">
        <f t="shared" si="13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22"/>
      </c>
      <c r="AG69" s="18">
        <f t="shared" si="23"/>
      </c>
      <c r="AH69" s="18">
        <f t="shared" si="24"/>
      </c>
      <c r="AI69" s="18">
        <f t="shared" si="25"/>
      </c>
      <c r="AJ69" s="18">
        <f t="shared" si="26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27"/>
        <v>0</v>
      </c>
      <c r="K70" s="47"/>
      <c r="L70" s="48"/>
      <c r="M70" s="49"/>
      <c r="N70" s="50"/>
      <c r="O70" s="23">
        <f t="shared" si="2"/>
        <v>0</v>
      </c>
      <c r="P70" s="24">
        <f t="shared" si="28"/>
      </c>
      <c r="Q70" s="24">
        <f t="shared" si="29"/>
      </c>
      <c r="R70" s="25">
        <f t="shared" si="5"/>
        <v>0</v>
      </c>
      <c r="S70" s="80"/>
      <c r="T70" s="81"/>
      <c r="U70" s="96">
        <f t="shared" si="30"/>
        <v>0</v>
      </c>
      <c r="V70" s="58">
        <f t="shared" si="14"/>
        <v>0</v>
      </c>
      <c r="W70" s="56">
        <f t="shared" si="13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22"/>
      </c>
      <c r="AG70" s="18">
        <f t="shared" si="23"/>
      </c>
      <c r="AH70" s="18">
        <f t="shared" si="24"/>
      </c>
      <c r="AI70" s="18">
        <f t="shared" si="25"/>
      </c>
      <c r="AJ70" s="18">
        <f t="shared" si="26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27"/>
        <v>0</v>
      </c>
      <c r="K71" s="47"/>
      <c r="L71" s="48"/>
      <c r="M71" s="49"/>
      <c r="N71" s="50"/>
      <c r="O71" s="23">
        <f t="shared" si="2"/>
        <v>0</v>
      </c>
      <c r="P71" s="24">
        <f t="shared" si="28"/>
      </c>
      <c r="Q71" s="24">
        <f t="shared" si="29"/>
      </c>
      <c r="R71" s="25">
        <f t="shared" si="5"/>
        <v>0</v>
      </c>
      <c r="S71" s="80"/>
      <c r="T71" s="81"/>
      <c r="U71" s="96">
        <f t="shared" si="30"/>
        <v>0</v>
      </c>
      <c r="V71" s="58">
        <f t="shared" si="14"/>
        <v>0</v>
      </c>
      <c r="W71" s="56">
        <f t="shared" si="13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22"/>
      </c>
      <c r="AG71" s="18">
        <f t="shared" si="23"/>
      </c>
      <c r="AH71" s="18">
        <f t="shared" si="24"/>
      </c>
      <c r="AI71" s="18">
        <f t="shared" si="25"/>
      </c>
      <c r="AJ71" s="18">
        <f t="shared" si="26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27"/>
        <v>0</v>
      </c>
      <c r="K72" s="47"/>
      <c r="L72" s="48"/>
      <c r="M72" s="49"/>
      <c r="N72" s="50"/>
      <c r="O72" s="23">
        <f t="shared" si="2"/>
        <v>0</v>
      </c>
      <c r="P72" s="24">
        <f t="shared" si="28"/>
      </c>
      <c r="Q72" s="24">
        <f t="shared" si="29"/>
      </c>
      <c r="R72" s="25">
        <f t="shared" si="5"/>
        <v>0</v>
      </c>
      <c r="S72" s="80"/>
      <c r="T72" s="81"/>
      <c r="U72" s="96">
        <f t="shared" si="30"/>
        <v>0</v>
      </c>
      <c r="V72" s="58">
        <f t="shared" si="14"/>
        <v>0</v>
      </c>
      <c r="W72" s="56">
        <f t="shared" si="13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22"/>
      </c>
      <c r="AG72" s="18">
        <f t="shared" si="23"/>
      </c>
      <c r="AH72" s="18">
        <f t="shared" si="24"/>
      </c>
      <c r="AI72" s="18">
        <f t="shared" si="25"/>
      </c>
      <c r="AJ72" s="18">
        <f t="shared" si="26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27"/>
        <v>0</v>
      </c>
      <c r="K73" s="47"/>
      <c r="L73" s="48"/>
      <c r="M73" s="49"/>
      <c r="N73" s="50"/>
      <c r="O73" s="23">
        <f t="shared" si="2"/>
        <v>0</v>
      </c>
      <c r="P73" s="24">
        <f t="shared" si="28"/>
      </c>
      <c r="Q73" s="24">
        <f t="shared" si="29"/>
      </c>
      <c r="R73" s="25">
        <f t="shared" si="5"/>
        <v>0</v>
      </c>
      <c r="S73" s="80"/>
      <c r="T73" s="81"/>
      <c r="U73" s="96">
        <f t="shared" si="30"/>
        <v>0</v>
      </c>
      <c r="V73" s="58">
        <f t="shared" si="14"/>
        <v>0</v>
      </c>
      <c r="W73" s="56">
        <f t="shared" si="13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22"/>
      </c>
      <c r="AG73" s="18">
        <f t="shared" si="23"/>
      </c>
      <c r="AH73" s="18">
        <f t="shared" si="24"/>
      </c>
      <c r="AI73" s="18">
        <f t="shared" si="25"/>
      </c>
      <c r="AJ73" s="18">
        <f t="shared" si="26"/>
      </c>
    </row>
    <row r="74" spans="1:36" s="4" customFormat="1" ht="16.5" customHeight="1">
      <c r="A74" s="10">
        <f aca="true" t="shared" si="31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32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33" ref="O74:O89">IF(P74=Q74,MIN(K74,M74),CHOOSE(MATCH(R74,P74:Q74),K74,M74))</f>
        <v>0</v>
      </c>
      <c r="P74" s="24">
        <f aca="true" t="shared" si="34" ref="P74:P89">IF(OR(K74="",K74=0),"",VLOOKUP(K74,TempsPoints,3,TRUE)-10*L74)</f>
      </c>
      <c r="Q74" s="24">
        <f aca="true" t="shared" si="35" ref="Q74:Q89">IF(OR(M74="",M74=0),"",VLOOKUP(M74,TempsPoints,3,TRUE)-10*N74)</f>
      </c>
      <c r="R74" s="25">
        <f aca="true" t="shared" si="36" ref="R74:R89">MAX(P74:Q74)</f>
        <v>0</v>
      </c>
      <c r="S74" s="80"/>
      <c r="T74" s="81"/>
      <c r="U74" s="96">
        <f aca="true" t="shared" si="37" ref="U74:U89">(S74*VLOOKUP("Plaque",LancerPoints,2,FALSE))+(T74*VLOOKUP("Centre",LancerPoints,2,FALSE))</f>
        <v>0</v>
      </c>
      <c r="V74" s="58">
        <f t="shared" si="14"/>
        <v>0</v>
      </c>
      <c r="W74" s="56">
        <f t="shared" si="13"/>
        <v>5000</v>
      </c>
      <c r="X74" s="57">
        <f aca="true" t="shared" si="38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22"/>
      </c>
      <c r="AG74" s="18">
        <f t="shared" si="23"/>
      </c>
      <c r="AH74" s="18">
        <f t="shared" si="24"/>
      </c>
      <c r="AI74" s="18">
        <f t="shared" si="25"/>
      </c>
      <c r="AJ74" s="18">
        <f t="shared" si="26"/>
      </c>
    </row>
    <row r="75" spans="1:36" s="4" customFormat="1" ht="16.5" customHeight="1">
      <c r="A75" s="10">
        <f t="shared" si="31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32"/>
        <v>0</v>
      </c>
      <c r="K75" s="47"/>
      <c r="L75" s="48"/>
      <c r="M75" s="49"/>
      <c r="N75" s="50"/>
      <c r="O75" s="23">
        <f t="shared" si="33"/>
        <v>0</v>
      </c>
      <c r="P75" s="24">
        <f t="shared" si="34"/>
      </c>
      <c r="Q75" s="24">
        <f t="shared" si="35"/>
      </c>
      <c r="R75" s="25">
        <f t="shared" si="36"/>
        <v>0</v>
      </c>
      <c r="S75" s="80"/>
      <c r="T75" s="81"/>
      <c r="U75" s="96">
        <f t="shared" si="37"/>
        <v>0</v>
      </c>
      <c r="V75" s="58">
        <f t="shared" si="14"/>
        <v>0</v>
      </c>
      <c r="W75" s="56">
        <f aca="true" t="shared" si="39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38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22"/>
      </c>
      <c r="AG75" s="18">
        <f t="shared" si="23"/>
      </c>
      <c r="AH75" s="18">
        <f t="shared" si="24"/>
      </c>
      <c r="AI75" s="18">
        <f t="shared" si="25"/>
      </c>
      <c r="AJ75" s="18">
        <f t="shared" si="26"/>
      </c>
    </row>
    <row r="76" spans="1:36" s="4" customFormat="1" ht="16.5" customHeight="1">
      <c r="A76" s="10">
        <f t="shared" si="31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32"/>
        <v>0</v>
      </c>
      <c r="K76" s="47"/>
      <c r="L76" s="48"/>
      <c r="M76" s="49"/>
      <c r="N76" s="50"/>
      <c r="O76" s="23">
        <f t="shared" si="33"/>
        <v>0</v>
      </c>
      <c r="P76" s="24">
        <f t="shared" si="34"/>
      </c>
      <c r="Q76" s="24">
        <f t="shared" si="35"/>
      </c>
      <c r="R76" s="25">
        <f t="shared" si="36"/>
        <v>0</v>
      </c>
      <c r="S76" s="80"/>
      <c r="T76" s="81"/>
      <c r="U76" s="96">
        <f t="shared" si="37"/>
        <v>0</v>
      </c>
      <c r="V76" s="58">
        <f t="shared" si="14"/>
        <v>0</v>
      </c>
      <c r="W76" s="56">
        <f t="shared" si="39"/>
        <v>5000</v>
      </c>
      <c r="X76" s="57">
        <f t="shared" si="38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22"/>
      </c>
      <c r="AG76" s="18">
        <f t="shared" si="23"/>
      </c>
      <c r="AH76" s="18">
        <f t="shared" si="24"/>
      </c>
      <c r="AI76" s="18">
        <f t="shared" si="25"/>
      </c>
      <c r="AJ76" s="18">
        <f t="shared" si="26"/>
      </c>
    </row>
    <row r="77" spans="1:36" s="4" customFormat="1" ht="16.5" customHeight="1">
      <c r="A77" s="10">
        <f t="shared" si="31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32"/>
        <v>0</v>
      </c>
      <c r="K77" s="47"/>
      <c r="L77" s="48"/>
      <c r="M77" s="49"/>
      <c r="N77" s="50"/>
      <c r="O77" s="23">
        <f t="shared" si="33"/>
        <v>0</v>
      </c>
      <c r="P77" s="24">
        <f t="shared" si="34"/>
      </c>
      <c r="Q77" s="24">
        <f t="shared" si="35"/>
      </c>
      <c r="R77" s="25">
        <f t="shared" si="36"/>
        <v>0</v>
      </c>
      <c r="S77" s="80"/>
      <c r="T77" s="81"/>
      <c r="U77" s="96">
        <f t="shared" si="37"/>
        <v>0</v>
      </c>
      <c r="V77" s="58">
        <f t="shared" si="14"/>
        <v>0</v>
      </c>
      <c r="W77" s="56">
        <f t="shared" si="39"/>
        <v>5000</v>
      </c>
      <c r="X77" s="57">
        <f t="shared" si="38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22"/>
      </c>
      <c r="AG77" s="18">
        <f t="shared" si="23"/>
      </c>
      <c r="AH77" s="18">
        <f t="shared" si="24"/>
      </c>
      <c r="AI77" s="18">
        <f t="shared" si="25"/>
      </c>
      <c r="AJ77" s="18">
        <f t="shared" si="26"/>
      </c>
    </row>
    <row r="78" spans="1:36" s="4" customFormat="1" ht="16.5" customHeight="1">
      <c r="A78" s="10">
        <f t="shared" si="31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32"/>
        <v>0</v>
      </c>
      <c r="K78" s="47"/>
      <c r="L78" s="48"/>
      <c r="M78" s="49"/>
      <c r="N78" s="50"/>
      <c r="O78" s="23">
        <f t="shared" si="33"/>
        <v>0</v>
      </c>
      <c r="P78" s="24">
        <f t="shared" si="34"/>
      </c>
      <c r="Q78" s="24">
        <f t="shared" si="35"/>
      </c>
      <c r="R78" s="25">
        <f t="shared" si="36"/>
        <v>0</v>
      </c>
      <c r="S78" s="80"/>
      <c r="T78" s="81"/>
      <c r="U78" s="96">
        <f t="shared" si="37"/>
        <v>0</v>
      </c>
      <c r="V78" s="58">
        <f t="shared" si="14"/>
        <v>0</v>
      </c>
      <c r="W78" s="56">
        <f t="shared" si="39"/>
        <v>5000</v>
      </c>
      <c r="X78" s="57">
        <f t="shared" si="38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40" ref="AF78:AF89">IF(AE78=1,"1er:",IF(AE78=2,"2e:",IF(AE78=3,"3e:","")))</f>
      </c>
      <c r="AG78" s="18">
        <f aca="true" t="shared" si="41" ref="AG78:AG89">IF(AE78=1,C78,IF(AE78=2,C78,IF(AE78=3,C78,"")))</f>
      </c>
      <c r="AH78" s="18">
        <f aca="true" t="shared" si="42" ref="AH78:AH89">IF(AE78=1,B78,IF(AE78=2,B78,IF(AE78=3,B78,"")))</f>
      </c>
      <c r="AI78" s="18">
        <f aca="true" t="shared" si="43" ref="AI78:AI89">IF(AE78=1,"de",IF(AE78=2,"de",IF(AE78=3,"de","")))</f>
      </c>
      <c r="AJ78" s="18">
        <f aca="true" t="shared" si="44" ref="AJ78:AJ89">IF(AE78=1,D78,IF(AE78=2,D78,IF(AE78=3,D78,"")))</f>
      </c>
    </row>
    <row r="79" spans="1:36" s="4" customFormat="1" ht="16.5" customHeight="1">
      <c r="A79" s="10">
        <f t="shared" si="31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32"/>
        <v>0</v>
      </c>
      <c r="K79" s="47"/>
      <c r="L79" s="48"/>
      <c r="M79" s="49"/>
      <c r="N79" s="50"/>
      <c r="O79" s="23">
        <f t="shared" si="33"/>
        <v>0</v>
      </c>
      <c r="P79" s="24">
        <f t="shared" si="34"/>
      </c>
      <c r="Q79" s="24">
        <f t="shared" si="35"/>
      </c>
      <c r="R79" s="25">
        <f t="shared" si="36"/>
        <v>0</v>
      </c>
      <c r="S79" s="80"/>
      <c r="T79" s="81"/>
      <c r="U79" s="96">
        <f t="shared" si="37"/>
        <v>0</v>
      </c>
      <c r="V79" s="58">
        <f aca="true" t="shared" si="45" ref="V79:V89">U79+R79+J79</f>
        <v>0</v>
      </c>
      <c r="W79" s="56">
        <f t="shared" si="39"/>
        <v>5000</v>
      </c>
      <c r="X79" s="57">
        <f t="shared" si="38"/>
        <v>1</v>
      </c>
      <c r="Y79" s="56">
        <f aca="true" t="shared" si="46" ref="Y79:Y89">RANK(J79,$J$10:$J$89,1)</f>
        <v>1</v>
      </c>
      <c r="Z79" s="56">
        <f aca="true" t="shared" si="47" ref="Z79:Z89">RANK(U79,$U$10:$U$89,1)</f>
        <v>1</v>
      </c>
      <c r="AA79" s="56">
        <f aca="true" t="shared" si="48" ref="AA79:AA89">RANK(R79,$R$10:$R$89,1)</f>
        <v>1</v>
      </c>
      <c r="AB79" s="56">
        <f aca="true" t="shared" si="49" ref="AB79:AB89">Y79/100+Z79/10000+AA79/1000000</f>
        <v>0.010100999999999999</v>
      </c>
      <c r="AC79" s="56">
        <f aca="true" t="shared" si="50" ref="AC79:AC89">X79/100+AB79/100</f>
        <v>0.01010101</v>
      </c>
      <c r="AD79" s="56">
        <f aca="true" t="shared" si="51" ref="AD79:AD89">AC79+V79</f>
        <v>0.01010101</v>
      </c>
      <c r="AE79" s="28">
        <f aca="true" t="shared" si="52" ref="AE79:AE89">IF(V79=0,"",RANK(AD79,$AD$10:$AD$89,0))</f>
      </c>
      <c r="AF79" s="16">
        <f t="shared" si="40"/>
      </c>
      <c r="AG79" s="18">
        <f t="shared" si="41"/>
      </c>
      <c r="AH79" s="18">
        <f t="shared" si="42"/>
      </c>
      <c r="AI79" s="18">
        <f t="shared" si="43"/>
      </c>
      <c r="AJ79" s="18">
        <f t="shared" si="44"/>
      </c>
    </row>
    <row r="80" spans="1:36" s="4" customFormat="1" ht="16.5" customHeight="1">
      <c r="A80" s="10">
        <f t="shared" si="31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32"/>
        <v>0</v>
      </c>
      <c r="K80" s="47"/>
      <c r="L80" s="48"/>
      <c r="M80" s="49"/>
      <c r="N80" s="50"/>
      <c r="O80" s="23">
        <f t="shared" si="33"/>
        <v>0</v>
      </c>
      <c r="P80" s="24">
        <f t="shared" si="34"/>
      </c>
      <c r="Q80" s="24">
        <f t="shared" si="35"/>
      </c>
      <c r="R80" s="25">
        <f t="shared" si="36"/>
        <v>0</v>
      </c>
      <c r="S80" s="80"/>
      <c r="T80" s="81"/>
      <c r="U80" s="96">
        <f t="shared" si="37"/>
        <v>0</v>
      </c>
      <c r="V80" s="58">
        <f t="shared" si="45"/>
        <v>0</v>
      </c>
      <c r="W80" s="56">
        <f t="shared" si="39"/>
        <v>5000</v>
      </c>
      <c r="X80" s="57">
        <f t="shared" si="38"/>
        <v>1</v>
      </c>
      <c r="Y80" s="56">
        <f t="shared" si="46"/>
        <v>1</v>
      </c>
      <c r="Z80" s="56">
        <f t="shared" si="47"/>
        <v>1</v>
      </c>
      <c r="AA80" s="56">
        <f t="shared" si="48"/>
        <v>1</v>
      </c>
      <c r="AB80" s="56">
        <f t="shared" si="49"/>
        <v>0.010100999999999999</v>
      </c>
      <c r="AC80" s="56">
        <f t="shared" si="50"/>
        <v>0.01010101</v>
      </c>
      <c r="AD80" s="56">
        <f t="shared" si="51"/>
        <v>0.01010101</v>
      </c>
      <c r="AE80" s="28">
        <f t="shared" si="52"/>
      </c>
      <c r="AF80" s="16">
        <f t="shared" si="40"/>
      </c>
      <c r="AG80" s="18">
        <f t="shared" si="41"/>
      </c>
      <c r="AH80" s="18">
        <f t="shared" si="42"/>
      </c>
      <c r="AI80" s="18">
        <f t="shared" si="43"/>
      </c>
      <c r="AJ80" s="18">
        <f t="shared" si="44"/>
      </c>
    </row>
    <row r="81" spans="1:36" s="4" customFormat="1" ht="16.5" customHeight="1">
      <c r="A81" s="10">
        <f t="shared" si="31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32"/>
        <v>0</v>
      </c>
      <c r="K81" s="47"/>
      <c r="L81" s="48"/>
      <c r="M81" s="49"/>
      <c r="N81" s="50"/>
      <c r="O81" s="23">
        <f t="shared" si="33"/>
        <v>0</v>
      </c>
      <c r="P81" s="24">
        <f t="shared" si="34"/>
      </c>
      <c r="Q81" s="24">
        <f t="shared" si="35"/>
      </c>
      <c r="R81" s="25">
        <f t="shared" si="36"/>
        <v>0</v>
      </c>
      <c r="S81" s="80"/>
      <c r="T81" s="81"/>
      <c r="U81" s="96">
        <f t="shared" si="37"/>
        <v>0</v>
      </c>
      <c r="V81" s="58">
        <f t="shared" si="45"/>
        <v>0</v>
      </c>
      <c r="W81" s="56">
        <f t="shared" si="39"/>
        <v>5000</v>
      </c>
      <c r="X81" s="57">
        <f t="shared" si="38"/>
        <v>1</v>
      </c>
      <c r="Y81" s="56">
        <f t="shared" si="46"/>
        <v>1</v>
      </c>
      <c r="Z81" s="56">
        <f t="shared" si="47"/>
        <v>1</v>
      </c>
      <c r="AA81" s="56">
        <f t="shared" si="48"/>
        <v>1</v>
      </c>
      <c r="AB81" s="56">
        <f t="shared" si="49"/>
        <v>0.010100999999999999</v>
      </c>
      <c r="AC81" s="56">
        <f t="shared" si="50"/>
        <v>0.01010101</v>
      </c>
      <c r="AD81" s="56">
        <f t="shared" si="51"/>
        <v>0.01010101</v>
      </c>
      <c r="AE81" s="28">
        <f t="shared" si="52"/>
      </c>
      <c r="AF81" s="16">
        <f t="shared" si="40"/>
      </c>
      <c r="AG81" s="18">
        <f t="shared" si="41"/>
      </c>
      <c r="AH81" s="18">
        <f t="shared" si="42"/>
      </c>
      <c r="AI81" s="18">
        <f t="shared" si="43"/>
      </c>
      <c r="AJ81" s="18">
        <f t="shared" si="44"/>
      </c>
    </row>
    <row r="82" spans="1:36" s="4" customFormat="1" ht="16.5" customHeight="1">
      <c r="A82" s="10">
        <f t="shared" si="31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32"/>
        <v>0</v>
      </c>
      <c r="K82" s="47"/>
      <c r="L82" s="48"/>
      <c r="M82" s="49"/>
      <c r="N82" s="50"/>
      <c r="O82" s="23">
        <f t="shared" si="33"/>
        <v>0</v>
      </c>
      <c r="P82" s="24">
        <f t="shared" si="34"/>
      </c>
      <c r="Q82" s="24">
        <f t="shared" si="35"/>
      </c>
      <c r="R82" s="25">
        <f t="shared" si="36"/>
        <v>0</v>
      </c>
      <c r="S82" s="80"/>
      <c r="T82" s="81"/>
      <c r="U82" s="96">
        <f t="shared" si="37"/>
        <v>0</v>
      </c>
      <c r="V82" s="58">
        <f t="shared" si="45"/>
        <v>0</v>
      </c>
      <c r="W82" s="56">
        <f t="shared" si="39"/>
        <v>5000</v>
      </c>
      <c r="X82" s="57">
        <f t="shared" si="38"/>
        <v>1</v>
      </c>
      <c r="Y82" s="56">
        <f t="shared" si="46"/>
        <v>1</v>
      </c>
      <c r="Z82" s="56">
        <f t="shared" si="47"/>
        <v>1</v>
      </c>
      <c r="AA82" s="56">
        <f t="shared" si="48"/>
        <v>1</v>
      </c>
      <c r="AB82" s="56">
        <f t="shared" si="49"/>
        <v>0.010100999999999999</v>
      </c>
      <c r="AC82" s="56">
        <f t="shared" si="50"/>
        <v>0.01010101</v>
      </c>
      <c r="AD82" s="56">
        <f t="shared" si="51"/>
        <v>0.01010101</v>
      </c>
      <c r="AE82" s="28">
        <f t="shared" si="52"/>
      </c>
      <c r="AF82" s="16">
        <f t="shared" si="40"/>
      </c>
      <c r="AG82" s="18">
        <f t="shared" si="41"/>
      </c>
      <c r="AH82" s="18">
        <f t="shared" si="42"/>
      </c>
      <c r="AI82" s="18">
        <f t="shared" si="43"/>
      </c>
      <c r="AJ82" s="18">
        <f t="shared" si="44"/>
      </c>
    </row>
    <row r="83" spans="1:36" s="4" customFormat="1" ht="16.5" customHeight="1">
      <c r="A83" s="10">
        <f t="shared" si="31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32"/>
        <v>0</v>
      </c>
      <c r="K83" s="47"/>
      <c r="L83" s="48"/>
      <c r="M83" s="49"/>
      <c r="N83" s="50"/>
      <c r="O83" s="23">
        <f t="shared" si="33"/>
        <v>0</v>
      </c>
      <c r="P83" s="24">
        <f t="shared" si="34"/>
      </c>
      <c r="Q83" s="24">
        <f t="shared" si="35"/>
      </c>
      <c r="R83" s="25">
        <f t="shared" si="36"/>
        <v>0</v>
      </c>
      <c r="S83" s="80"/>
      <c r="T83" s="81"/>
      <c r="U83" s="96">
        <f t="shared" si="37"/>
        <v>0</v>
      </c>
      <c r="V83" s="58">
        <f t="shared" si="45"/>
        <v>0</v>
      </c>
      <c r="W83" s="56">
        <f t="shared" si="39"/>
        <v>5000</v>
      </c>
      <c r="X83" s="57">
        <f t="shared" si="38"/>
        <v>1</v>
      </c>
      <c r="Y83" s="56">
        <f t="shared" si="46"/>
        <v>1</v>
      </c>
      <c r="Z83" s="56">
        <f t="shared" si="47"/>
        <v>1</v>
      </c>
      <c r="AA83" s="56">
        <f t="shared" si="48"/>
        <v>1</v>
      </c>
      <c r="AB83" s="56">
        <f t="shared" si="49"/>
        <v>0.010100999999999999</v>
      </c>
      <c r="AC83" s="56">
        <f t="shared" si="50"/>
        <v>0.01010101</v>
      </c>
      <c r="AD83" s="56">
        <f t="shared" si="51"/>
        <v>0.01010101</v>
      </c>
      <c r="AE83" s="28">
        <f t="shared" si="52"/>
      </c>
      <c r="AF83" s="16">
        <f t="shared" si="40"/>
      </c>
      <c r="AG83" s="18">
        <f t="shared" si="41"/>
      </c>
      <c r="AH83" s="18">
        <f t="shared" si="42"/>
      </c>
      <c r="AI83" s="18">
        <f t="shared" si="43"/>
      </c>
      <c r="AJ83" s="18">
        <f t="shared" si="44"/>
      </c>
    </row>
    <row r="84" spans="1:36" s="4" customFormat="1" ht="16.5" customHeight="1">
      <c r="A84" s="10">
        <f t="shared" si="31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32"/>
        <v>0</v>
      </c>
      <c r="K84" s="47"/>
      <c r="L84" s="48"/>
      <c r="M84" s="49"/>
      <c r="N84" s="50"/>
      <c r="O84" s="23">
        <f t="shared" si="33"/>
        <v>0</v>
      </c>
      <c r="P84" s="24">
        <f t="shared" si="34"/>
      </c>
      <c r="Q84" s="24">
        <f t="shared" si="35"/>
      </c>
      <c r="R84" s="25">
        <f t="shared" si="36"/>
        <v>0</v>
      </c>
      <c r="S84" s="80"/>
      <c r="T84" s="81"/>
      <c r="U84" s="96">
        <f t="shared" si="37"/>
        <v>0</v>
      </c>
      <c r="V84" s="58">
        <f t="shared" si="45"/>
        <v>0</v>
      </c>
      <c r="W84" s="56">
        <f t="shared" si="39"/>
        <v>5000</v>
      </c>
      <c r="X84" s="57">
        <f t="shared" si="38"/>
        <v>1</v>
      </c>
      <c r="Y84" s="56">
        <f t="shared" si="46"/>
        <v>1</v>
      </c>
      <c r="Z84" s="56">
        <f t="shared" si="47"/>
        <v>1</v>
      </c>
      <c r="AA84" s="56">
        <f t="shared" si="48"/>
        <v>1</v>
      </c>
      <c r="AB84" s="56">
        <f t="shared" si="49"/>
        <v>0.010100999999999999</v>
      </c>
      <c r="AC84" s="56">
        <f t="shared" si="50"/>
        <v>0.01010101</v>
      </c>
      <c r="AD84" s="56">
        <f t="shared" si="51"/>
        <v>0.01010101</v>
      </c>
      <c r="AE84" s="28">
        <f t="shared" si="52"/>
      </c>
      <c r="AF84" s="16">
        <f t="shared" si="40"/>
      </c>
      <c r="AG84" s="18">
        <f t="shared" si="41"/>
      </c>
      <c r="AH84" s="18">
        <f t="shared" si="42"/>
      </c>
      <c r="AI84" s="18">
        <f t="shared" si="43"/>
      </c>
      <c r="AJ84" s="18">
        <f t="shared" si="44"/>
      </c>
    </row>
    <row r="85" spans="1:36" s="4" customFormat="1" ht="16.5" customHeight="1">
      <c r="A85" s="10">
        <f t="shared" si="31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32"/>
        <v>0</v>
      </c>
      <c r="K85" s="47"/>
      <c r="L85" s="48"/>
      <c r="M85" s="49"/>
      <c r="N85" s="50"/>
      <c r="O85" s="23">
        <f t="shared" si="33"/>
        <v>0</v>
      </c>
      <c r="P85" s="24">
        <f t="shared" si="34"/>
      </c>
      <c r="Q85" s="24">
        <f t="shared" si="35"/>
      </c>
      <c r="R85" s="25">
        <f t="shared" si="36"/>
        <v>0</v>
      </c>
      <c r="S85" s="80"/>
      <c r="T85" s="81"/>
      <c r="U85" s="96">
        <f t="shared" si="37"/>
        <v>0</v>
      </c>
      <c r="V85" s="58">
        <f t="shared" si="45"/>
        <v>0</v>
      </c>
      <c r="W85" s="56">
        <f t="shared" si="39"/>
        <v>5000</v>
      </c>
      <c r="X85" s="57">
        <f t="shared" si="38"/>
        <v>1</v>
      </c>
      <c r="Y85" s="56">
        <f t="shared" si="46"/>
        <v>1</v>
      </c>
      <c r="Z85" s="56">
        <f t="shared" si="47"/>
        <v>1</v>
      </c>
      <c r="AA85" s="56">
        <f t="shared" si="48"/>
        <v>1</v>
      </c>
      <c r="AB85" s="56">
        <f t="shared" si="49"/>
        <v>0.010100999999999999</v>
      </c>
      <c r="AC85" s="56">
        <f t="shared" si="50"/>
        <v>0.01010101</v>
      </c>
      <c r="AD85" s="56">
        <f t="shared" si="51"/>
        <v>0.01010101</v>
      </c>
      <c r="AE85" s="28">
        <f t="shared" si="52"/>
      </c>
      <c r="AF85" s="16">
        <f t="shared" si="40"/>
      </c>
      <c r="AG85" s="18">
        <f t="shared" si="41"/>
      </c>
      <c r="AH85" s="18">
        <f t="shared" si="42"/>
      </c>
      <c r="AI85" s="18">
        <f t="shared" si="43"/>
      </c>
      <c r="AJ85" s="18">
        <f t="shared" si="44"/>
      </c>
    </row>
    <row r="86" spans="1:36" s="4" customFormat="1" ht="16.5" customHeight="1">
      <c r="A86" s="10">
        <f t="shared" si="31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32"/>
        <v>0</v>
      </c>
      <c r="K86" s="47"/>
      <c r="L86" s="48"/>
      <c r="M86" s="49"/>
      <c r="N86" s="50"/>
      <c r="O86" s="23">
        <f t="shared" si="33"/>
        <v>0</v>
      </c>
      <c r="P86" s="24">
        <f t="shared" si="34"/>
      </c>
      <c r="Q86" s="24">
        <f t="shared" si="35"/>
      </c>
      <c r="R86" s="25">
        <f t="shared" si="36"/>
        <v>0</v>
      </c>
      <c r="S86" s="80"/>
      <c r="T86" s="81"/>
      <c r="U86" s="96">
        <f t="shared" si="37"/>
        <v>0</v>
      </c>
      <c r="V86" s="58">
        <f t="shared" si="45"/>
        <v>0</v>
      </c>
      <c r="W86" s="56">
        <f t="shared" si="39"/>
        <v>5000</v>
      </c>
      <c r="X86" s="57">
        <f t="shared" si="38"/>
        <v>1</v>
      </c>
      <c r="Y86" s="56">
        <f t="shared" si="46"/>
        <v>1</v>
      </c>
      <c r="Z86" s="56">
        <f t="shared" si="47"/>
        <v>1</v>
      </c>
      <c r="AA86" s="56">
        <f t="shared" si="48"/>
        <v>1</v>
      </c>
      <c r="AB86" s="56">
        <f t="shared" si="49"/>
        <v>0.010100999999999999</v>
      </c>
      <c r="AC86" s="56">
        <f t="shared" si="50"/>
        <v>0.01010101</v>
      </c>
      <c r="AD86" s="56">
        <f t="shared" si="51"/>
        <v>0.01010101</v>
      </c>
      <c r="AE86" s="28">
        <f t="shared" si="52"/>
      </c>
      <c r="AF86" s="16">
        <f t="shared" si="40"/>
      </c>
      <c r="AG86" s="18">
        <f t="shared" si="41"/>
      </c>
      <c r="AH86" s="18">
        <f t="shared" si="42"/>
      </c>
      <c r="AI86" s="18">
        <f t="shared" si="43"/>
      </c>
      <c r="AJ86" s="18">
        <f t="shared" si="44"/>
      </c>
    </row>
    <row r="87" spans="1:36" s="4" customFormat="1" ht="16.5" customHeight="1">
      <c r="A87" s="10">
        <f t="shared" si="31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32"/>
        <v>0</v>
      </c>
      <c r="K87" s="47"/>
      <c r="L87" s="48"/>
      <c r="M87" s="49"/>
      <c r="N87" s="50"/>
      <c r="O87" s="23">
        <f t="shared" si="33"/>
        <v>0</v>
      </c>
      <c r="P87" s="24">
        <f t="shared" si="34"/>
      </c>
      <c r="Q87" s="24">
        <f t="shared" si="35"/>
      </c>
      <c r="R87" s="25">
        <f t="shared" si="36"/>
        <v>0</v>
      </c>
      <c r="S87" s="80"/>
      <c r="T87" s="81"/>
      <c r="U87" s="96">
        <f t="shared" si="37"/>
        <v>0</v>
      </c>
      <c r="V87" s="58">
        <f t="shared" si="45"/>
        <v>0</v>
      </c>
      <c r="W87" s="56">
        <f t="shared" si="39"/>
        <v>5000</v>
      </c>
      <c r="X87" s="57">
        <f t="shared" si="38"/>
        <v>1</v>
      </c>
      <c r="Y87" s="56">
        <f t="shared" si="46"/>
        <v>1</v>
      </c>
      <c r="Z87" s="56">
        <f t="shared" si="47"/>
        <v>1</v>
      </c>
      <c r="AA87" s="56">
        <f t="shared" si="48"/>
        <v>1</v>
      </c>
      <c r="AB87" s="56">
        <f t="shared" si="49"/>
        <v>0.010100999999999999</v>
      </c>
      <c r="AC87" s="56">
        <f t="shared" si="50"/>
        <v>0.01010101</v>
      </c>
      <c r="AD87" s="56">
        <f t="shared" si="51"/>
        <v>0.01010101</v>
      </c>
      <c r="AE87" s="28">
        <f t="shared" si="52"/>
      </c>
      <c r="AF87" s="16">
        <f t="shared" si="40"/>
      </c>
      <c r="AG87" s="18">
        <f t="shared" si="41"/>
      </c>
      <c r="AH87" s="18">
        <f t="shared" si="42"/>
      </c>
      <c r="AI87" s="18">
        <f t="shared" si="43"/>
      </c>
      <c r="AJ87" s="18">
        <f t="shared" si="44"/>
      </c>
    </row>
    <row r="88" spans="1:36" s="4" customFormat="1" ht="16.5" customHeight="1">
      <c r="A88" s="10">
        <f t="shared" si="31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32"/>
        <v>0</v>
      </c>
      <c r="K88" s="47"/>
      <c r="L88" s="48"/>
      <c r="M88" s="49"/>
      <c r="N88" s="50"/>
      <c r="O88" s="23">
        <f t="shared" si="33"/>
        <v>0</v>
      </c>
      <c r="P88" s="24">
        <f t="shared" si="34"/>
      </c>
      <c r="Q88" s="24">
        <f t="shared" si="35"/>
      </c>
      <c r="R88" s="25">
        <f t="shared" si="36"/>
        <v>0</v>
      </c>
      <c r="S88" s="80"/>
      <c r="T88" s="81"/>
      <c r="U88" s="96">
        <f t="shared" si="37"/>
        <v>0</v>
      </c>
      <c r="V88" s="58">
        <f t="shared" si="45"/>
        <v>0</v>
      </c>
      <c r="W88" s="56">
        <f t="shared" si="39"/>
        <v>5000</v>
      </c>
      <c r="X88" s="57">
        <f t="shared" si="38"/>
        <v>1</v>
      </c>
      <c r="Y88" s="56">
        <f t="shared" si="46"/>
        <v>1</v>
      </c>
      <c r="Z88" s="56">
        <f t="shared" si="47"/>
        <v>1</v>
      </c>
      <c r="AA88" s="56">
        <f t="shared" si="48"/>
        <v>1</v>
      </c>
      <c r="AB88" s="56">
        <f t="shared" si="49"/>
        <v>0.010100999999999999</v>
      </c>
      <c r="AC88" s="56">
        <f t="shared" si="50"/>
        <v>0.01010101</v>
      </c>
      <c r="AD88" s="56">
        <f t="shared" si="51"/>
        <v>0.01010101</v>
      </c>
      <c r="AE88" s="28">
        <f t="shared" si="52"/>
      </c>
      <c r="AF88" s="16">
        <f t="shared" si="40"/>
      </c>
      <c r="AG88" s="18">
        <f t="shared" si="41"/>
      </c>
      <c r="AH88" s="18">
        <f t="shared" si="42"/>
      </c>
      <c r="AI88" s="18">
        <f t="shared" si="43"/>
      </c>
      <c r="AJ88" s="18">
        <f t="shared" si="44"/>
      </c>
    </row>
    <row r="89" spans="1:36" s="4" customFormat="1" ht="16.5" customHeight="1" thickBot="1">
      <c r="A89" s="10">
        <f t="shared" si="31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32"/>
        <v>0</v>
      </c>
      <c r="K89" s="64"/>
      <c r="L89" s="65"/>
      <c r="M89" s="66"/>
      <c r="N89" s="67"/>
      <c r="O89" s="68">
        <f t="shared" si="33"/>
        <v>0</v>
      </c>
      <c r="P89" s="24">
        <f t="shared" si="34"/>
      </c>
      <c r="Q89" s="24">
        <f t="shared" si="35"/>
      </c>
      <c r="R89" s="69">
        <f t="shared" si="36"/>
        <v>0</v>
      </c>
      <c r="S89" s="82"/>
      <c r="T89" s="83"/>
      <c r="U89" s="97">
        <f t="shared" si="37"/>
        <v>0</v>
      </c>
      <c r="V89" s="71">
        <f t="shared" si="45"/>
        <v>0</v>
      </c>
      <c r="W89" s="56">
        <f t="shared" si="39"/>
        <v>5000</v>
      </c>
      <c r="X89" s="73">
        <f t="shared" si="38"/>
        <v>1</v>
      </c>
      <c r="Y89" s="72">
        <f t="shared" si="46"/>
        <v>1</v>
      </c>
      <c r="Z89" s="72">
        <f t="shared" si="47"/>
        <v>1</v>
      </c>
      <c r="AA89" s="72">
        <f t="shared" si="48"/>
        <v>1</v>
      </c>
      <c r="AB89" s="72">
        <f t="shared" si="49"/>
        <v>0.010100999999999999</v>
      </c>
      <c r="AC89" s="72">
        <f t="shared" si="50"/>
        <v>0.01010101</v>
      </c>
      <c r="AD89" s="72">
        <f t="shared" si="51"/>
        <v>0.01010101</v>
      </c>
      <c r="AE89" s="74">
        <f t="shared" si="52"/>
      </c>
      <c r="AF89" s="16">
        <f t="shared" si="40"/>
      </c>
      <c r="AG89" s="18">
        <f t="shared" si="41"/>
      </c>
      <c r="AH89" s="18">
        <f t="shared" si="42"/>
      </c>
      <c r="AI89" s="18">
        <f t="shared" si="43"/>
      </c>
      <c r="AJ89" s="18">
        <f t="shared" si="44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hyperlinks>
    <hyperlink ref="AF3" r:id="rId1" display="louis-philippe.milot@indemnisation.ca"/>
  </hyperlink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4"/>
  <rowBreaks count="1" manualBreakCount="1">
    <brk id="12" max="1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W89"/>
  <sheetViews>
    <sheetView zoomScale="80" zoomScaleNormal="80" zoomScalePageLayoutView="0" workbookViewId="0" topLeftCell="A3">
      <selection activeCell="E7" sqref="E7:J7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5" width="4.421875" style="0" bestFit="1" customWidth="1"/>
    <col min="6" max="6" width="4.421875" style="0" customWidth="1"/>
    <col min="7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36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9U B Garçons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22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>IF(AE10=1,"1er:",IF(AE10=2,"2e:",IF(AE10=3,"3e:","")))</f>
      </c>
      <c r="AG10" s="18">
        <f>IF(AE10=1,C10,IF(AE10=2,C10,IF(AE10=3,C10,"")))</f>
      </c>
      <c r="AH10" s="18">
        <f>IF(AE10=1,B10,IF(AE10=2,B10,IF(AE10=3,B10,"")))</f>
      </c>
      <c r="AI10" s="18">
        <f>IF(AE10=1,"de",IF(AE10=2,"de",IF(AE10=3,"de","")))</f>
      </c>
      <c r="AJ10" s="18">
        <f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8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>IF(AE11=1,"1er:",IF(AE11=2,"2e:",IF(AE11=3,"3e:","")))</f>
      </c>
      <c r="AG11" s="18">
        <f>IF(AE11=1,C11,IF(AE11=2,C11,IF(AE11=3,C11,"")))</f>
      </c>
      <c r="AH11" s="18">
        <f>IF(AE11=1,B11,IF(AE11=2,B11,IF(AE11=3,B11,"")))</f>
      </c>
      <c r="AI11" s="18">
        <f>IF(AE11=1,"de",IF(AE11=2,"de",IF(AE11=3,"de","")))</f>
      </c>
      <c r="AJ11" s="18">
        <f>IF(AE11=1,D11,IF(AE11=2,D11,IF(AE11=3,D11,"")))</f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8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>IF(AE12=1,"1er:",IF(AE12=2,"2e:",IF(AE12=3,"3e:","")))</f>
      </c>
      <c r="AG12" s="18">
        <f>IF(AE12=1,C12,IF(AE12=2,C12,IF(AE12=3,C12,"")))</f>
      </c>
      <c r="AH12" s="18">
        <f>IF(AE12=1,B12,IF(AE12=2,B12,IF(AE12=3,B12,"")))</f>
      </c>
      <c r="AI12" s="18">
        <f>IF(AE12=1,"de",IF(AE12=2,"de",IF(AE12=3,"de","")))</f>
      </c>
      <c r="AJ12" s="18">
        <f>IF(AE12=1,D12,IF(AE12=2,D12,IF(AE12=3,D12,"")))</f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8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>IF(AE13=1,"1er:",IF(AE13=2,"2e:",IF(AE13=3,"3e:","")))</f>
      </c>
      <c r="AG13" s="18">
        <f>IF(AE13=1,C13,IF(AE13=2,C13,IF(AE13=3,C13,"")))</f>
      </c>
      <c r="AH13" s="18">
        <f>IF(AE13=1,B13,IF(AE13=2,B13,IF(AE13=3,B13,"")))</f>
      </c>
      <c r="AI13" s="18">
        <f>IF(AE13=1,"de",IF(AE13=2,"de",IF(AE13=3,"de","")))</f>
      </c>
      <c r="AJ13" s="18">
        <f>IF(AE13=1,D13,IF(AE13=2,D13,IF(AE13=3,D13,"")))</f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8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>IF(AE14=1,"1er:",IF(AE14=2,"2e:",IF(AE14=3,"3e:","")))</f>
      </c>
      <c r="AG14" s="18">
        <f>IF(AE14=1,C14,IF(AE14=2,C14,IF(AE14=3,C14,"")))</f>
      </c>
      <c r="AH14" s="18">
        <f>IF(AE14=1,B14,IF(AE14=2,B14,IF(AE14=3,B14,"")))</f>
      </c>
      <c r="AI14" s="18">
        <f>IF(AE14=1,"de",IF(AE14=2,"de",IF(AE14=3,"de","")))</f>
      </c>
      <c r="AJ14" s="18">
        <f>IF(AE14=1,D14,IF(AE14=2,D14,IF(AE14=3,D14,"")))</f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9" ref="V15:V77">U15+R15+J15</f>
        <v>0</v>
      </c>
      <c r="W15" s="56">
        <f t="shared" si="8"/>
        <v>5000</v>
      </c>
      <c r="X15" s="57">
        <f t="shared" si="7"/>
        <v>1</v>
      </c>
      <c r="Y15" s="56">
        <f aca="true" t="shared" si="10" ref="Y15:Y41">RANK(J15,$J$10:$J$89,1)</f>
        <v>1</v>
      </c>
      <c r="Z15" s="56">
        <f aca="true" t="shared" si="11" ref="Z15:Z41">RANK(U15,$U$10:$U$89,1)</f>
        <v>1</v>
      </c>
      <c r="AA15" s="56">
        <f aca="true" t="shared" si="12" ref="AA15:AA41">RANK(R15,$R$10:$R$89,1)</f>
        <v>1</v>
      </c>
      <c r="AB15" s="56">
        <f aca="true" t="shared" si="13" ref="AB15:AB74">Y15/100+Z15/10000+AA15/1000000</f>
        <v>0.010100999999999999</v>
      </c>
      <c r="AC15" s="56">
        <f aca="true" t="shared" si="14" ref="AC15:AC74">X15/100+AB15/100</f>
        <v>0.01010101</v>
      </c>
      <c r="AD15" s="56">
        <f aca="true" t="shared" si="15" ref="AD15:AD74">AC15+V15</f>
        <v>0.01010101</v>
      </c>
      <c r="AE15" s="28">
        <f aca="true" t="shared" si="16" ref="AE15:AE41">IF(V15=0,"",RANK(AD15,$AD$10:$AD$89,0))</f>
      </c>
      <c r="AF15" s="16">
        <f aca="true" t="shared" si="17" ref="AF15:AF77">IF(AE15=1,"1er:",IF(AE15=2,"2e:",IF(AE15=3,"3e:","")))</f>
      </c>
      <c r="AG15" s="18">
        <f aca="true" t="shared" si="18" ref="AG15:AG77">IF(AE15=1,C15,IF(AE15=2,C15,IF(AE15=3,C15,"")))</f>
      </c>
      <c r="AH15" s="18">
        <f aca="true" t="shared" si="19" ref="AH15:AH77">IF(AE15=1,B15,IF(AE15=2,B15,IF(AE15=3,B15,"")))</f>
      </c>
      <c r="AI15" s="18">
        <f aca="true" t="shared" si="20" ref="AI15:AI77">IF(AE15=1,"de",IF(AE15=2,"de",IF(AE15=3,"de","")))</f>
      </c>
      <c r="AJ15" s="18">
        <f aca="true" t="shared" si="21" ref="AJ15:AJ77">IF(AE15=1,D15,IF(AE15=2,D15,IF(AE15=3,D15,"")))</f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aca="true" t="shared" si="22" ref="V16:V22">U16+R16+J16</f>
        <v>0</v>
      </c>
      <c r="W16" s="56">
        <f t="shared" si="8"/>
        <v>5000</v>
      </c>
      <c r="X16" s="57">
        <f t="shared" si="7"/>
        <v>1</v>
      </c>
      <c r="Y16" s="56">
        <f aca="true" t="shared" si="23" ref="Y16:Y22">RANK(J16,$J$10:$J$89,1)</f>
        <v>1</v>
      </c>
      <c r="Z16" s="56">
        <f aca="true" t="shared" si="24" ref="Z16:Z22">RANK(U16,$U$10:$U$89,1)</f>
        <v>1</v>
      </c>
      <c r="AA16" s="56">
        <f aca="true" t="shared" si="25" ref="AA16:AA22">RANK(R16,$R$10:$R$89,1)</f>
        <v>1</v>
      </c>
      <c r="AB16" s="56">
        <f aca="true" t="shared" si="26" ref="AB16:AB22">Y16/100+Z16/10000+AA16/1000000</f>
        <v>0.010100999999999999</v>
      </c>
      <c r="AC16" s="56">
        <f aca="true" t="shared" si="27" ref="AC16:AC22">X16/100+AB16/100</f>
        <v>0.01010101</v>
      </c>
      <c r="AD16" s="56">
        <f aca="true" t="shared" si="28" ref="AD16:AD22">AC16+V16</f>
        <v>0.01010101</v>
      </c>
      <c r="AE16" s="28">
        <f aca="true" t="shared" si="29" ref="AE16:AE22">IF(V16=0,"",RANK(AD16,$AD$10:$AD$89,0))</f>
      </c>
      <c r="AF16" s="16">
        <f aca="true" t="shared" si="30" ref="AF16:AF22">IF(AE16=1,"1er:",IF(AE16=2,"2e:",IF(AE16=3,"3e:","")))</f>
      </c>
      <c r="AG16" s="18">
        <f aca="true" t="shared" si="31" ref="AG16:AG22">IF(AE16=1,C16,IF(AE16=2,C16,IF(AE16=3,C16,"")))</f>
      </c>
      <c r="AH16" s="18">
        <f aca="true" t="shared" si="32" ref="AH16:AH22">IF(AE16=1,B16,IF(AE16=2,B16,IF(AE16=3,B16,"")))</f>
      </c>
      <c r="AI16" s="18">
        <f aca="true" t="shared" si="33" ref="AI16:AI22">IF(AE16=1,"de",IF(AE16=2,"de",IF(AE16=3,"de","")))</f>
      </c>
      <c r="AJ16" s="18">
        <f aca="true" t="shared" si="34" ref="AJ16:AJ22">IF(AE16=1,D16,IF(AE16=2,D16,IF(AE16=3,D16,"")))</f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22"/>
        <v>0</v>
      </c>
      <c r="W17" s="56">
        <f t="shared" si="8"/>
        <v>5000</v>
      </c>
      <c r="X17" s="57">
        <f t="shared" si="7"/>
        <v>1</v>
      </c>
      <c r="Y17" s="56">
        <f t="shared" si="23"/>
        <v>1</v>
      </c>
      <c r="Z17" s="56">
        <f t="shared" si="24"/>
        <v>1</v>
      </c>
      <c r="AA17" s="56">
        <f t="shared" si="25"/>
        <v>1</v>
      </c>
      <c r="AB17" s="56">
        <f t="shared" si="26"/>
        <v>0.010100999999999999</v>
      </c>
      <c r="AC17" s="56">
        <f t="shared" si="27"/>
        <v>0.01010101</v>
      </c>
      <c r="AD17" s="56">
        <f t="shared" si="28"/>
        <v>0.01010101</v>
      </c>
      <c r="AE17" s="28">
        <f t="shared" si="29"/>
      </c>
      <c r="AF17" s="16">
        <f t="shared" si="30"/>
      </c>
      <c r="AG17" s="18">
        <f t="shared" si="31"/>
      </c>
      <c r="AH17" s="18">
        <f t="shared" si="32"/>
      </c>
      <c r="AI17" s="18">
        <f t="shared" si="33"/>
      </c>
      <c r="AJ17" s="18">
        <f t="shared" si="34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22"/>
        <v>0</v>
      </c>
      <c r="W18" s="56">
        <f t="shared" si="8"/>
        <v>5000</v>
      </c>
      <c r="X18" s="57">
        <f t="shared" si="7"/>
        <v>1</v>
      </c>
      <c r="Y18" s="56">
        <f t="shared" si="23"/>
        <v>1</v>
      </c>
      <c r="Z18" s="56">
        <f t="shared" si="24"/>
        <v>1</v>
      </c>
      <c r="AA18" s="56">
        <f t="shared" si="25"/>
        <v>1</v>
      </c>
      <c r="AB18" s="56">
        <f t="shared" si="26"/>
        <v>0.010100999999999999</v>
      </c>
      <c r="AC18" s="56">
        <f t="shared" si="27"/>
        <v>0.01010101</v>
      </c>
      <c r="AD18" s="56">
        <f t="shared" si="28"/>
        <v>0.01010101</v>
      </c>
      <c r="AE18" s="28">
        <f t="shared" si="29"/>
      </c>
      <c r="AF18" s="16">
        <f t="shared" si="30"/>
      </c>
      <c r="AG18" s="18">
        <f t="shared" si="31"/>
      </c>
      <c r="AH18" s="18">
        <f t="shared" si="32"/>
      </c>
      <c r="AI18" s="18">
        <f t="shared" si="33"/>
      </c>
      <c r="AJ18" s="18">
        <f t="shared" si="34"/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22"/>
        <v>0</v>
      </c>
      <c r="W19" s="56">
        <f t="shared" si="8"/>
        <v>5000</v>
      </c>
      <c r="X19" s="57">
        <f t="shared" si="7"/>
        <v>1</v>
      </c>
      <c r="Y19" s="56">
        <f t="shared" si="23"/>
        <v>1</v>
      </c>
      <c r="Z19" s="56">
        <f t="shared" si="24"/>
        <v>1</v>
      </c>
      <c r="AA19" s="56">
        <f t="shared" si="25"/>
        <v>1</v>
      </c>
      <c r="AB19" s="56">
        <f t="shared" si="26"/>
        <v>0.010100999999999999</v>
      </c>
      <c r="AC19" s="56">
        <f t="shared" si="27"/>
        <v>0.01010101</v>
      </c>
      <c r="AD19" s="56">
        <f t="shared" si="28"/>
        <v>0.01010101</v>
      </c>
      <c r="AE19" s="28">
        <f t="shared" si="29"/>
      </c>
      <c r="AF19" s="16">
        <f t="shared" si="30"/>
      </c>
      <c r="AG19" s="18">
        <f t="shared" si="31"/>
      </c>
      <c r="AH19" s="18">
        <f t="shared" si="32"/>
      </c>
      <c r="AI19" s="18">
        <f t="shared" si="33"/>
      </c>
      <c r="AJ19" s="18">
        <f t="shared" si="34"/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22"/>
        <v>0</v>
      </c>
      <c r="W20" s="56">
        <f t="shared" si="8"/>
        <v>5000</v>
      </c>
      <c r="X20" s="57">
        <f t="shared" si="7"/>
        <v>1</v>
      </c>
      <c r="Y20" s="56">
        <f t="shared" si="23"/>
        <v>1</v>
      </c>
      <c r="Z20" s="56">
        <f t="shared" si="24"/>
        <v>1</v>
      </c>
      <c r="AA20" s="56">
        <f t="shared" si="25"/>
        <v>1</v>
      </c>
      <c r="AB20" s="56">
        <f t="shared" si="26"/>
        <v>0.010100999999999999</v>
      </c>
      <c r="AC20" s="56">
        <f t="shared" si="27"/>
        <v>0.01010101</v>
      </c>
      <c r="AD20" s="56">
        <f t="shared" si="28"/>
        <v>0.01010101</v>
      </c>
      <c r="AE20" s="28">
        <f t="shared" si="29"/>
      </c>
      <c r="AF20" s="16">
        <f t="shared" si="30"/>
      </c>
      <c r="AG20" s="18">
        <f t="shared" si="31"/>
      </c>
      <c r="AH20" s="18">
        <f t="shared" si="32"/>
      </c>
      <c r="AI20" s="18">
        <f t="shared" si="33"/>
      </c>
      <c r="AJ20" s="18">
        <f t="shared" si="34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22"/>
        <v>0</v>
      </c>
      <c r="W21" s="56">
        <f t="shared" si="8"/>
        <v>5000</v>
      </c>
      <c r="X21" s="57">
        <f t="shared" si="7"/>
        <v>1</v>
      </c>
      <c r="Y21" s="56">
        <f t="shared" si="23"/>
        <v>1</v>
      </c>
      <c r="Z21" s="56">
        <f t="shared" si="24"/>
        <v>1</v>
      </c>
      <c r="AA21" s="56">
        <f t="shared" si="25"/>
        <v>1</v>
      </c>
      <c r="AB21" s="56">
        <f t="shared" si="26"/>
        <v>0.010100999999999999</v>
      </c>
      <c r="AC21" s="56">
        <f t="shared" si="27"/>
        <v>0.01010101</v>
      </c>
      <c r="AD21" s="56">
        <f t="shared" si="28"/>
        <v>0.01010101</v>
      </c>
      <c r="AE21" s="28">
        <f t="shared" si="29"/>
      </c>
      <c r="AF21" s="16">
        <f t="shared" si="30"/>
      </c>
      <c r="AG21" s="18">
        <f t="shared" si="31"/>
      </c>
      <c r="AH21" s="18">
        <f t="shared" si="32"/>
      </c>
      <c r="AI21" s="18">
        <f t="shared" si="33"/>
      </c>
      <c r="AJ21" s="18">
        <f t="shared" si="34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22"/>
        <v>0</v>
      </c>
      <c r="W22" s="56">
        <f t="shared" si="8"/>
        <v>5000</v>
      </c>
      <c r="X22" s="57">
        <f t="shared" si="7"/>
        <v>1</v>
      </c>
      <c r="Y22" s="56">
        <f t="shared" si="23"/>
        <v>1</v>
      </c>
      <c r="Z22" s="56">
        <f t="shared" si="24"/>
        <v>1</v>
      </c>
      <c r="AA22" s="56">
        <f t="shared" si="25"/>
        <v>1</v>
      </c>
      <c r="AB22" s="56">
        <f t="shared" si="26"/>
        <v>0.010100999999999999</v>
      </c>
      <c r="AC22" s="56">
        <f t="shared" si="27"/>
        <v>0.01010101</v>
      </c>
      <c r="AD22" s="56">
        <f t="shared" si="28"/>
        <v>0.01010101</v>
      </c>
      <c r="AE22" s="28">
        <f t="shared" si="29"/>
      </c>
      <c r="AF22" s="16">
        <f t="shared" si="30"/>
      </c>
      <c r="AG22" s="18">
        <f t="shared" si="31"/>
      </c>
      <c r="AH22" s="18">
        <f t="shared" si="32"/>
      </c>
      <c r="AI22" s="18">
        <f t="shared" si="33"/>
      </c>
      <c r="AJ22" s="18">
        <f t="shared" si="34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9"/>
        <v>0</v>
      </c>
      <c r="W23" s="56">
        <f t="shared" si="8"/>
        <v>5000</v>
      </c>
      <c r="X23" s="57">
        <f aca="true" t="shared" si="35" ref="X23:X41">RANK(W23,$W$10:$W$89,1)</f>
        <v>1</v>
      </c>
      <c r="Y23" s="56">
        <f t="shared" si="10"/>
        <v>1</v>
      </c>
      <c r="Z23" s="56">
        <f t="shared" si="11"/>
        <v>1</v>
      </c>
      <c r="AA23" s="56">
        <f t="shared" si="12"/>
        <v>1</v>
      </c>
      <c r="AB23" s="56">
        <f t="shared" si="13"/>
        <v>0.010100999999999999</v>
      </c>
      <c r="AC23" s="56">
        <f t="shared" si="14"/>
        <v>0.01010101</v>
      </c>
      <c r="AD23" s="56">
        <f t="shared" si="15"/>
        <v>0.01010101</v>
      </c>
      <c r="AE23" s="28">
        <f t="shared" si="16"/>
      </c>
      <c r="AF23" s="16">
        <f t="shared" si="17"/>
      </c>
      <c r="AG23" s="18">
        <f t="shared" si="18"/>
      </c>
      <c r="AH23" s="18">
        <f t="shared" si="19"/>
      </c>
      <c r="AI23" s="18">
        <f t="shared" si="20"/>
      </c>
      <c r="AJ23" s="18">
        <f t="shared" si="21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9"/>
        <v>0</v>
      </c>
      <c r="W24" s="56">
        <f t="shared" si="8"/>
        <v>5000</v>
      </c>
      <c r="X24" s="57">
        <f t="shared" si="35"/>
        <v>1</v>
      </c>
      <c r="Y24" s="56">
        <f t="shared" si="10"/>
        <v>1</v>
      </c>
      <c r="Z24" s="56">
        <f t="shared" si="11"/>
        <v>1</v>
      </c>
      <c r="AA24" s="56">
        <f t="shared" si="12"/>
        <v>1</v>
      </c>
      <c r="AB24" s="56">
        <f t="shared" si="13"/>
        <v>0.010100999999999999</v>
      </c>
      <c r="AC24" s="56">
        <f t="shared" si="14"/>
        <v>0.01010101</v>
      </c>
      <c r="AD24" s="56">
        <f t="shared" si="15"/>
        <v>0.01010101</v>
      </c>
      <c r="AE24" s="28">
        <f t="shared" si="16"/>
      </c>
      <c r="AF24" s="16">
        <f t="shared" si="17"/>
      </c>
      <c r="AG24" s="18">
        <f t="shared" si="18"/>
      </c>
      <c r="AH24" s="18">
        <f t="shared" si="19"/>
      </c>
      <c r="AI24" s="18">
        <f t="shared" si="20"/>
      </c>
      <c r="AJ24" s="18">
        <f t="shared" si="21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9"/>
        <v>0</v>
      </c>
      <c r="W25" s="56">
        <f t="shared" si="8"/>
        <v>5000</v>
      </c>
      <c r="X25" s="57">
        <f t="shared" si="35"/>
        <v>1</v>
      </c>
      <c r="Y25" s="56">
        <f t="shared" si="10"/>
        <v>1</v>
      </c>
      <c r="Z25" s="56">
        <f t="shared" si="11"/>
        <v>1</v>
      </c>
      <c r="AA25" s="56">
        <f t="shared" si="12"/>
        <v>1</v>
      </c>
      <c r="AB25" s="56">
        <f t="shared" si="13"/>
        <v>0.010100999999999999</v>
      </c>
      <c r="AC25" s="56">
        <f t="shared" si="14"/>
        <v>0.01010101</v>
      </c>
      <c r="AD25" s="56">
        <f t="shared" si="15"/>
        <v>0.01010101</v>
      </c>
      <c r="AE25" s="28">
        <f t="shared" si="16"/>
      </c>
      <c r="AF25" s="16">
        <f t="shared" si="17"/>
      </c>
      <c r="AG25" s="18">
        <f t="shared" si="18"/>
      </c>
      <c r="AH25" s="18">
        <f t="shared" si="19"/>
      </c>
      <c r="AI25" s="18">
        <f t="shared" si="20"/>
      </c>
      <c r="AJ25" s="18">
        <f t="shared" si="21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9"/>
        <v>0</v>
      </c>
      <c r="W26" s="56">
        <f t="shared" si="8"/>
        <v>5000</v>
      </c>
      <c r="X26" s="57">
        <f t="shared" si="35"/>
        <v>1</v>
      </c>
      <c r="Y26" s="56">
        <f t="shared" si="10"/>
        <v>1</v>
      </c>
      <c r="Z26" s="56">
        <f t="shared" si="11"/>
        <v>1</v>
      </c>
      <c r="AA26" s="56">
        <f t="shared" si="12"/>
        <v>1</v>
      </c>
      <c r="AB26" s="56">
        <f t="shared" si="13"/>
        <v>0.010100999999999999</v>
      </c>
      <c r="AC26" s="56">
        <f t="shared" si="14"/>
        <v>0.01010101</v>
      </c>
      <c r="AD26" s="56">
        <f t="shared" si="15"/>
        <v>0.01010101</v>
      </c>
      <c r="AE26" s="28">
        <f t="shared" si="16"/>
      </c>
      <c r="AF26" s="16">
        <f t="shared" si="17"/>
      </c>
      <c r="AG26" s="18">
        <f t="shared" si="18"/>
      </c>
      <c r="AH26" s="18">
        <f t="shared" si="19"/>
      </c>
      <c r="AI26" s="18">
        <f t="shared" si="20"/>
      </c>
      <c r="AJ26" s="18">
        <f t="shared" si="21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9"/>
        <v>0</v>
      </c>
      <c r="W27" s="56">
        <f t="shared" si="8"/>
        <v>5000</v>
      </c>
      <c r="X27" s="57">
        <f t="shared" si="35"/>
        <v>1</v>
      </c>
      <c r="Y27" s="56">
        <f t="shared" si="10"/>
        <v>1</v>
      </c>
      <c r="Z27" s="56">
        <f t="shared" si="11"/>
        <v>1</v>
      </c>
      <c r="AA27" s="56">
        <f t="shared" si="12"/>
        <v>1</v>
      </c>
      <c r="AB27" s="56">
        <f t="shared" si="13"/>
        <v>0.010100999999999999</v>
      </c>
      <c r="AC27" s="56">
        <f t="shared" si="14"/>
        <v>0.01010101</v>
      </c>
      <c r="AD27" s="56">
        <f t="shared" si="15"/>
        <v>0.01010101</v>
      </c>
      <c r="AE27" s="28">
        <f t="shared" si="16"/>
      </c>
      <c r="AF27" s="16">
        <f t="shared" si="17"/>
      </c>
      <c r="AG27" s="18">
        <f t="shared" si="18"/>
      </c>
      <c r="AH27" s="18">
        <f t="shared" si="19"/>
      </c>
      <c r="AI27" s="18">
        <f t="shared" si="20"/>
      </c>
      <c r="AJ27" s="18">
        <f t="shared" si="21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9"/>
        <v>0</v>
      </c>
      <c r="W28" s="56">
        <f t="shared" si="8"/>
        <v>5000</v>
      </c>
      <c r="X28" s="57">
        <f t="shared" si="35"/>
        <v>1</v>
      </c>
      <c r="Y28" s="56">
        <f t="shared" si="10"/>
        <v>1</v>
      </c>
      <c r="Z28" s="56">
        <f t="shared" si="11"/>
        <v>1</v>
      </c>
      <c r="AA28" s="56">
        <f t="shared" si="12"/>
        <v>1</v>
      </c>
      <c r="AB28" s="56">
        <f t="shared" si="13"/>
        <v>0.010100999999999999</v>
      </c>
      <c r="AC28" s="56">
        <f t="shared" si="14"/>
        <v>0.01010101</v>
      </c>
      <c r="AD28" s="56">
        <f t="shared" si="15"/>
        <v>0.01010101</v>
      </c>
      <c r="AE28" s="28">
        <f t="shared" si="16"/>
      </c>
      <c r="AF28" s="16">
        <f t="shared" si="17"/>
      </c>
      <c r="AG28" s="18">
        <f t="shared" si="18"/>
      </c>
      <c r="AH28" s="18">
        <f t="shared" si="19"/>
      </c>
      <c r="AI28" s="18">
        <f t="shared" si="20"/>
      </c>
      <c r="AJ28" s="18">
        <f t="shared" si="21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9"/>
        <v>0</v>
      </c>
      <c r="W29" s="56">
        <f t="shared" si="8"/>
        <v>5000</v>
      </c>
      <c r="X29" s="57">
        <f t="shared" si="35"/>
        <v>1</v>
      </c>
      <c r="Y29" s="56">
        <f t="shared" si="10"/>
        <v>1</v>
      </c>
      <c r="Z29" s="56">
        <f t="shared" si="11"/>
        <v>1</v>
      </c>
      <c r="AA29" s="56">
        <f t="shared" si="12"/>
        <v>1</v>
      </c>
      <c r="AB29" s="56">
        <f t="shared" si="13"/>
        <v>0.010100999999999999</v>
      </c>
      <c r="AC29" s="56">
        <f t="shared" si="14"/>
        <v>0.01010101</v>
      </c>
      <c r="AD29" s="56">
        <f t="shared" si="15"/>
        <v>0.01010101</v>
      </c>
      <c r="AE29" s="28">
        <f t="shared" si="16"/>
      </c>
      <c r="AF29" s="16">
        <f t="shared" si="17"/>
      </c>
      <c r="AG29" s="18">
        <f t="shared" si="18"/>
      </c>
      <c r="AH29" s="18">
        <f t="shared" si="19"/>
      </c>
      <c r="AI29" s="18">
        <f t="shared" si="20"/>
      </c>
      <c r="AJ29" s="18">
        <f t="shared" si="21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9"/>
        <v>0</v>
      </c>
      <c r="W30" s="56">
        <f t="shared" si="8"/>
        <v>5000</v>
      </c>
      <c r="X30" s="57">
        <f t="shared" si="35"/>
        <v>1</v>
      </c>
      <c r="Y30" s="56">
        <f t="shared" si="10"/>
        <v>1</v>
      </c>
      <c r="Z30" s="56">
        <f t="shared" si="11"/>
        <v>1</v>
      </c>
      <c r="AA30" s="56">
        <f t="shared" si="12"/>
        <v>1</v>
      </c>
      <c r="AB30" s="56">
        <f t="shared" si="13"/>
        <v>0.010100999999999999</v>
      </c>
      <c r="AC30" s="56">
        <f t="shared" si="14"/>
        <v>0.01010101</v>
      </c>
      <c r="AD30" s="56">
        <f t="shared" si="15"/>
        <v>0.01010101</v>
      </c>
      <c r="AE30" s="28">
        <f t="shared" si="16"/>
      </c>
      <c r="AF30" s="16">
        <f t="shared" si="17"/>
      </c>
      <c r="AG30" s="18">
        <f t="shared" si="18"/>
      </c>
      <c r="AH30" s="18">
        <f t="shared" si="19"/>
      </c>
      <c r="AI30" s="18">
        <f t="shared" si="20"/>
      </c>
      <c r="AJ30" s="18">
        <f t="shared" si="21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9"/>
        <v>0</v>
      </c>
      <c r="W31" s="56">
        <f t="shared" si="8"/>
        <v>5000</v>
      </c>
      <c r="X31" s="57">
        <f t="shared" si="35"/>
        <v>1</v>
      </c>
      <c r="Y31" s="56">
        <f t="shared" si="10"/>
        <v>1</v>
      </c>
      <c r="Z31" s="56">
        <f t="shared" si="11"/>
        <v>1</v>
      </c>
      <c r="AA31" s="56">
        <f t="shared" si="12"/>
        <v>1</v>
      </c>
      <c r="AB31" s="56">
        <f t="shared" si="13"/>
        <v>0.010100999999999999</v>
      </c>
      <c r="AC31" s="56">
        <f t="shared" si="14"/>
        <v>0.01010101</v>
      </c>
      <c r="AD31" s="56">
        <f t="shared" si="15"/>
        <v>0.01010101</v>
      </c>
      <c r="AE31" s="28">
        <f t="shared" si="16"/>
      </c>
      <c r="AF31" s="16">
        <f t="shared" si="17"/>
      </c>
      <c r="AG31" s="18">
        <f t="shared" si="18"/>
      </c>
      <c r="AH31" s="18">
        <f t="shared" si="19"/>
      </c>
      <c r="AI31" s="18">
        <f t="shared" si="20"/>
      </c>
      <c r="AJ31" s="18">
        <f t="shared" si="21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9"/>
        <v>0</v>
      </c>
      <c r="W32" s="56">
        <f t="shared" si="8"/>
        <v>5000</v>
      </c>
      <c r="X32" s="57">
        <f t="shared" si="35"/>
        <v>1</v>
      </c>
      <c r="Y32" s="56">
        <f t="shared" si="10"/>
        <v>1</v>
      </c>
      <c r="Z32" s="56">
        <f t="shared" si="11"/>
        <v>1</v>
      </c>
      <c r="AA32" s="56">
        <f t="shared" si="12"/>
        <v>1</v>
      </c>
      <c r="AB32" s="56">
        <f t="shared" si="13"/>
        <v>0.010100999999999999</v>
      </c>
      <c r="AC32" s="56">
        <f t="shared" si="14"/>
        <v>0.01010101</v>
      </c>
      <c r="AD32" s="56">
        <f t="shared" si="15"/>
        <v>0.01010101</v>
      </c>
      <c r="AE32" s="28">
        <f t="shared" si="16"/>
      </c>
      <c r="AF32" s="16">
        <f t="shared" si="17"/>
      </c>
      <c r="AG32" s="18">
        <f t="shared" si="18"/>
      </c>
      <c r="AH32" s="18">
        <f t="shared" si="19"/>
      </c>
      <c r="AI32" s="18">
        <f t="shared" si="20"/>
      </c>
      <c r="AJ32" s="18">
        <f t="shared" si="21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9"/>
        <v>0</v>
      </c>
      <c r="W33" s="56">
        <f t="shared" si="8"/>
        <v>5000</v>
      </c>
      <c r="X33" s="57">
        <f t="shared" si="35"/>
        <v>1</v>
      </c>
      <c r="Y33" s="56">
        <f t="shared" si="10"/>
        <v>1</v>
      </c>
      <c r="Z33" s="56">
        <f t="shared" si="11"/>
        <v>1</v>
      </c>
      <c r="AA33" s="56">
        <f t="shared" si="12"/>
        <v>1</v>
      </c>
      <c r="AB33" s="56">
        <f t="shared" si="13"/>
        <v>0.010100999999999999</v>
      </c>
      <c r="AC33" s="56">
        <f t="shared" si="14"/>
        <v>0.01010101</v>
      </c>
      <c r="AD33" s="56">
        <f t="shared" si="15"/>
        <v>0.01010101</v>
      </c>
      <c r="AE33" s="28">
        <f t="shared" si="16"/>
      </c>
      <c r="AF33" s="16">
        <f t="shared" si="17"/>
      </c>
      <c r="AG33" s="18">
        <f t="shared" si="18"/>
      </c>
      <c r="AH33" s="18">
        <f t="shared" si="19"/>
      </c>
      <c r="AI33" s="18">
        <f t="shared" si="20"/>
      </c>
      <c r="AJ33" s="18">
        <f t="shared" si="21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9"/>
        <v>0</v>
      </c>
      <c r="W34" s="56">
        <f t="shared" si="8"/>
        <v>5000</v>
      </c>
      <c r="X34" s="57">
        <f t="shared" si="35"/>
        <v>1</v>
      </c>
      <c r="Y34" s="56">
        <f t="shared" si="10"/>
        <v>1</v>
      </c>
      <c r="Z34" s="56">
        <f t="shared" si="11"/>
        <v>1</v>
      </c>
      <c r="AA34" s="56">
        <f t="shared" si="12"/>
        <v>1</v>
      </c>
      <c r="AB34" s="56">
        <f t="shared" si="13"/>
        <v>0.010100999999999999</v>
      </c>
      <c r="AC34" s="56">
        <f t="shared" si="14"/>
        <v>0.01010101</v>
      </c>
      <c r="AD34" s="56">
        <f t="shared" si="15"/>
        <v>0.01010101</v>
      </c>
      <c r="AE34" s="28">
        <f t="shared" si="16"/>
      </c>
      <c r="AF34" s="16">
        <f t="shared" si="17"/>
      </c>
      <c r="AG34" s="18">
        <f t="shared" si="18"/>
      </c>
      <c r="AH34" s="18">
        <f t="shared" si="19"/>
      </c>
      <c r="AI34" s="18">
        <f t="shared" si="20"/>
      </c>
      <c r="AJ34" s="18">
        <f t="shared" si="21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9"/>
        <v>0</v>
      </c>
      <c r="W35" s="56">
        <f t="shared" si="8"/>
        <v>5000</v>
      </c>
      <c r="X35" s="57">
        <f t="shared" si="35"/>
        <v>1</v>
      </c>
      <c r="Y35" s="56">
        <f t="shared" si="10"/>
        <v>1</v>
      </c>
      <c r="Z35" s="56">
        <f t="shared" si="11"/>
        <v>1</v>
      </c>
      <c r="AA35" s="56">
        <f t="shared" si="12"/>
        <v>1</v>
      </c>
      <c r="AB35" s="56">
        <f t="shared" si="13"/>
        <v>0.010100999999999999</v>
      </c>
      <c r="AC35" s="56">
        <f t="shared" si="14"/>
        <v>0.01010101</v>
      </c>
      <c r="AD35" s="56">
        <f t="shared" si="15"/>
        <v>0.01010101</v>
      </c>
      <c r="AE35" s="28">
        <f t="shared" si="16"/>
      </c>
      <c r="AF35" s="16">
        <f t="shared" si="17"/>
      </c>
      <c r="AG35" s="18">
        <f t="shared" si="18"/>
      </c>
      <c r="AH35" s="18">
        <f t="shared" si="19"/>
      </c>
      <c r="AI35" s="18">
        <f t="shared" si="20"/>
      </c>
      <c r="AJ35" s="18">
        <f t="shared" si="21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9"/>
        <v>0</v>
      </c>
      <c r="W36" s="56">
        <f t="shared" si="8"/>
        <v>5000</v>
      </c>
      <c r="X36" s="57">
        <f t="shared" si="35"/>
        <v>1</v>
      </c>
      <c r="Y36" s="56">
        <f t="shared" si="10"/>
        <v>1</v>
      </c>
      <c r="Z36" s="56">
        <f t="shared" si="11"/>
        <v>1</v>
      </c>
      <c r="AA36" s="56">
        <f t="shared" si="12"/>
        <v>1</v>
      </c>
      <c r="AB36" s="56">
        <f t="shared" si="13"/>
        <v>0.010100999999999999</v>
      </c>
      <c r="AC36" s="56">
        <f t="shared" si="14"/>
        <v>0.01010101</v>
      </c>
      <c r="AD36" s="56">
        <f t="shared" si="15"/>
        <v>0.01010101</v>
      </c>
      <c r="AE36" s="28">
        <f t="shared" si="16"/>
      </c>
      <c r="AF36" s="16">
        <f t="shared" si="17"/>
      </c>
      <c r="AG36" s="18">
        <f t="shared" si="18"/>
      </c>
      <c r="AH36" s="18">
        <f t="shared" si="19"/>
      </c>
      <c r="AI36" s="18">
        <f t="shared" si="20"/>
      </c>
      <c r="AJ36" s="18">
        <f t="shared" si="21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9"/>
        <v>0</v>
      </c>
      <c r="W37" s="56">
        <f t="shared" si="8"/>
        <v>5000</v>
      </c>
      <c r="X37" s="57">
        <f t="shared" si="35"/>
        <v>1</v>
      </c>
      <c r="Y37" s="56">
        <f t="shared" si="10"/>
        <v>1</v>
      </c>
      <c r="Z37" s="56">
        <f t="shared" si="11"/>
        <v>1</v>
      </c>
      <c r="AA37" s="56">
        <f t="shared" si="12"/>
        <v>1</v>
      </c>
      <c r="AB37" s="56">
        <f t="shared" si="13"/>
        <v>0.010100999999999999</v>
      </c>
      <c r="AC37" s="56">
        <f t="shared" si="14"/>
        <v>0.01010101</v>
      </c>
      <c r="AD37" s="56">
        <f t="shared" si="15"/>
        <v>0.01010101</v>
      </c>
      <c r="AE37" s="28">
        <f t="shared" si="16"/>
      </c>
      <c r="AF37" s="16">
        <f t="shared" si="17"/>
      </c>
      <c r="AG37" s="18">
        <f t="shared" si="18"/>
      </c>
      <c r="AH37" s="18">
        <f t="shared" si="19"/>
      </c>
      <c r="AI37" s="18">
        <f t="shared" si="20"/>
      </c>
      <c r="AJ37" s="18">
        <f t="shared" si="21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9"/>
        <v>0</v>
      </c>
      <c r="W38" s="56">
        <f t="shared" si="8"/>
        <v>5000</v>
      </c>
      <c r="X38" s="57">
        <f t="shared" si="35"/>
        <v>1</v>
      </c>
      <c r="Y38" s="56">
        <f t="shared" si="10"/>
        <v>1</v>
      </c>
      <c r="Z38" s="56">
        <f t="shared" si="11"/>
        <v>1</v>
      </c>
      <c r="AA38" s="56">
        <f t="shared" si="12"/>
        <v>1</v>
      </c>
      <c r="AB38" s="56">
        <f t="shared" si="13"/>
        <v>0.010100999999999999</v>
      </c>
      <c r="AC38" s="56">
        <f t="shared" si="14"/>
        <v>0.01010101</v>
      </c>
      <c r="AD38" s="56">
        <f t="shared" si="15"/>
        <v>0.01010101</v>
      </c>
      <c r="AE38" s="28">
        <f t="shared" si="16"/>
      </c>
      <c r="AF38" s="16">
        <f t="shared" si="17"/>
      </c>
      <c r="AG38" s="18">
        <f t="shared" si="18"/>
      </c>
      <c r="AH38" s="18">
        <f t="shared" si="19"/>
      </c>
      <c r="AI38" s="18">
        <f t="shared" si="20"/>
      </c>
      <c r="AJ38" s="18">
        <f t="shared" si="21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9"/>
        <v>0</v>
      </c>
      <c r="W39" s="56">
        <f t="shared" si="8"/>
        <v>5000</v>
      </c>
      <c r="X39" s="57">
        <f t="shared" si="35"/>
        <v>1</v>
      </c>
      <c r="Y39" s="56">
        <f t="shared" si="10"/>
        <v>1</v>
      </c>
      <c r="Z39" s="56">
        <f t="shared" si="11"/>
        <v>1</v>
      </c>
      <c r="AA39" s="56">
        <f t="shared" si="12"/>
        <v>1</v>
      </c>
      <c r="AB39" s="56">
        <f t="shared" si="13"/>
        <v>0.010100999999999999</v>
      </c>
      <c r="AC39" s="56">
        <f t="shared" si="14"/>
        <v>0.01010101</v>
      </c>
      <c r="AD39" s="56">
        <f t="shared" si="15"/>
        <v>0.01010101</v>
      </c>
      <c r="AE39" s="28">
        <f t="shared" si="16"/>
      </c>
      <c r="AF39" s="16">
        <f t="shared" si="17"/>
      </c>
      <c r="AG39" s="18">
        <f t="shared" si="18"/>
      </c>
      <c r="AH39" s="18">
        <f t="shared" si="19"/>
      </c>
      <c r="AI39" s="18">
        <f t="shared" si="20"/>
      </c>
      <c r="AJ39" s="18">
        <f t="shared" si="21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9"/>
        <v>0</v>
      </c>
      <c r="W40" s="56">
        <f t="shared" si="8"/>
        <v>5000</v>
      </c>
      <c r="X40" s="57">
        <f t="shared" si="35"/>
        <v>1</v>
      </c>
      <c r="Y40" s="56">
        <f t="shared" si="10"/>
        <v>1</v>
      </c>
      <c r="Z40" s="56">
        <f t="shared" si="11"/>
        <v>1</v>
      </c>
      <c r="AA40" s="56">
        <f t="shared" si="12"/>
        <v>1</v>
      </c>
      <c r="AB40" s="56">
        <f t="shared" si="13"/>
        <v>0.010100999999999999</v>
      </c>
      <c r="AC40" s="56">
        <f t="shared" si="14"/>
        <v>0.01010101</v>
      </c>
      <c r="AD40" s="56">
        <f t="shared" si="15"/>
        <v>0.01010101</v>
      </c>
      <c r="AE40" s="28">
        <f t="shared" si="16"/>
      </c>
      <c r="AF40" s="16">
        <f t="shared" si="17"/>
      </c>
      <c r="AG40" s="18">
        <f t="shared" si="18"/>
      </c>
      <c r="AH40" s="18">
        <f t="shared" si="19"/>
      </c>
      <c r="AI40" s="18">
        <f t="shared" si="20"/>
      </c>
      <c r="AJ40" s="18">
        <f t="shared" si="21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9"/>
        <v>0</v>
      </c>
      <c r="W41" s="56">
        <f t="shared" si="8"/>
        <v>5000</v>
      </c>
      <c r="X41" s="57">
        <f t="shared" si="35"/>
        <v>1</v>
      </c>
      <c r="Y41" s="56">
        <f t="shared" si="10"/>
        <v>1</v>
      </c>
      <c r="Z41" s="56">
        <f t="shared" si="11"/>
        <v>1</v>
      </c>
      <c r="AA41" s="56">
        <f t="shared" si="12"/>
        <v>1</v>
      </c>
      <c r="AB41" s="56">
        <f t="shared" si="13"/>
        <v>0.010100999999999999</v>
      </c>
      <c r="AC41" s="56">
        <f t="shared" si="14"/>
        <v>0.01010101</v>
      </c>
      <c r="AD41" s="56">
        <f t="shared" si="15"/>
        <v>0.01010101</v>
      </c>
      <c r="AE41" s="28">
        <f t="shared" si="16"/>
      </c>
      <c r="AF41" s="16">
        <f t="shared" si="17"/>
      </c>
      <c r="AG41" s="18">
        <f t="shared" si="18"/>
      </c>
      <c r="AH41" s="18">
        <f t="shared" si="19"/>
      </c>
      <c r="AI41" s="18">
        <f t="shared" si="20"/>
      </c>
      <c r="AJ41" s="18">
        <f t="shared" si="21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36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37" ref="P42:P73">IF(OR(K42="",K42=0),"",VLOOKUP(K42,TempsPoints,3,TRUE)-10*L42)</f>
      </c>
      <c r="Q42" s="24">
        <f aca="true" t="shared" si="38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9" ref="U42:U73">(S42*VLOOKUP("Plaque",LancerPoints,2,FALSE))+(T42*VLOOKUP("Centre",LancerPoints,2,FALSE))</f>
        <v>0</v>
      </c>
      <c r="V42" s="58">
        <f t="shared" si="9"/>
        <v>0</v>
      </c>
      <c r="W42" s="56">
        <f t="shared" si="8"/>
        <v>5000</v>
      </c>
      <c r="X42" s="57">
        <f aca="true" t="shared" si="40" ref="X42:X73">RANK(W42,$W$10:$W$89,1)</f>
        <v>1</v>
      </c>
      <c r="Y42" s="56">
        <f aca="true" t="shared" si="41" ref="Y42:Y73">RANK(J42,$J$10:$J$89,1)</f>
        <v>1</v>
      </c>
      <c r="Z42" s="56">
        <f aca="true" t="shared" si="42" ref="Z42:Z73">RANK(U42,$U$10:$U$89,1)</f>
        <v>1</v>
      </c>
      <c r="AA42" s="56">
        <f aca="true" t="shared" si="43" ref="AA42:AA73">RANK(R42,$R$10:$R$89,1)</f>
        <v>1</v>
      </c>
      <c r="AB42" s="56">
        <f t="shared" si="13"/>
        <v>0.010100999999999999</v>
      </c>
      <c r="AC42" s="56">
        <f t="shared" si="14"/>
        <v>0.01010101</v>
      </c>
      <c r="AD42" s="56">
        <f t="shared" si="15"/>
        <v>0.01010101</v>
      </c>
      <c r="AE42" s="28">
        <f aca="true" t="shared" si="44" ref="AE42:AE73">IF(V42=0,"",RANK(AD42,$AD$10:$AD$89,0))</f>
      </c>
      <c r="AF42" s="16">
        <f t="shared" si="17"/>
      </c>
      <c r="AG42" s="18">
        <f t="shared" si="18"/>
      </c>
      <c r="AH42" s="18">
        <f t="shared" si="19"/>
      </c>
      <c r="AI42" s="18">
        <f t="shared" si="20"/>
      </c>
      <c r="AJ42" s="18">
        <f t="shared" si="21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36"/>
        <v>0</v>
      </c>
      <c r="K43" s="47"/>
      <c r="L43" s="48"/>
      <c r="M43" s="49"/>
      <c r="N43" s="50"/>
      <c r="O43" s="23">
        <f t="shared" si="2"/>
        <v>0</v>
      </c>
      <c r="P43" s="24">
        <f t="shared" si="37"/>
      </c>
      <c r="Q43" s="24">
        <f t="shared" si="38"/>
      </c>
      <c r="R43" s="25">
        <f t="shared" si="5"/>
        <v>0</v>
      </c>
      <c r="S43" s="80"/>
      <c r="T43" s="81"/>
      <c r="U43" s="96">
        <f t="shared" si="39"/>
        <v>0</v>
      </c>
      <c r="V43" s="58">
        <f t="shared" si="9"/>
        <v>0</v>
      </c>
      <c r="W43" s="56">
        <f t="shared" si="8"/>
        <v>5000</v>
      </c>
      <c r="X43" s="57">
        <f t="shared" si="40"/>
        <v>1</v>
      </c>
      <c r="Y43" s="56">
        <f t="shared" si="41"/>
        <v>1</v>
      </c>
      <c r="Z43" s="56">
        <f t="shared" si="42"/>
        <v>1</v>
      </c>
      <c r="AA43" s="56">
        <f t="shared" si="43"/>
        <v>1</v>
      </c>
      <c r="AB43" s="56">
        <f t="shared" si="13"/>
        <v>0.010100999999999999</v>
      </c>
      <c r="AC43" s="56">
        <f t="shared" si="14"/>
        <v>0.01010101</v>
      </c>
      <c r="AD43" s="56">
        <f t="shared" si="15"/>
        <v>0.01010101</v>
      </c>
      <c r="AE43" s="28">
        <f t="shared" si="44"/>
      </c>
      <c r="AF43" s="16">
        <f t="shared" si="17"/>
      </c>
      <c r="AG43" s="18">
        <f t="shared" si="18"/>
      </c>
      <c r="AH43" s="18">
        <f t="shared" si="19"/>
      </c>
      <c r="AI43" s="18">
        <f t="shared" si="20"/>
      </c>
      <c r="AJ43" s="18">
        <f t="shared" si="21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36"/>
        <v>0</v>
      </c>
      <c r="K44" s="47"/>
      <c r="L44" s="48"/>
      <c r="M44" s="49"/>
      <c r="N44" s="50"/>
      <c r="O44" s="23">
        <f t="shared" si="2"/>
        <v>0</v>
      </c>
      <c r="P44" s="24">
        <f t="shared" si="37"/>
      </c>
      <c r="Q44" s="24">
        <f t="shared" si="38"/>
      </c>
      <c r="R44" s="25">
        <f t="shared" si="5"/>
        <v>0</v>
      </c>
      <c r="S44" s="80"/>
      <c r="T44" s="81"/>
      <c r="U44" s="96">
        <f t="shared" si="39"/>
        <v>0</v>
      </c>
      <c r="V44" s="58">
        <f t="shared" si="9"/>
        <v>0</v>
      </c>
      <c r="W44" s="56">
        <f t="shared" si="8"/>
        <v>5000</v>
      </c>
      <c r="X44" s="57">
        <f t="shared" si="40"/>
        <v>1</v>
      </c>
      <c r="Y44" s="56">
        <f t="shared" si="41"/>
        <v>1</v>
      </c>
      <c r="Z44" s="56">
        <f t="shared" si="42"/>
        <v>1</v>
      </c>
      <c r="AA44" s="56">
        <f t="shared" si="43"/>
        <v>1</v>
      </c>
      <c r="AB44" s="56">
        <f t="shared" si="13"/>
        <v>0.010100999999999999</v>
      </c>
      <c r="AC44" s="56">
        <f t="shared" si="14"/>
        <v>0.01010101</v>
      </c>
      <c r="AD44" s="56">
        <f t="shared" si="15"/>
        <v>0.01010101</v>
      </c>
      <c r="AE44" s="28">
        <f t="shared" si="44"/>
      </c>
      <c r="AF44" s="16">
        <f t="shared" si="17"/>
      </c>
      <c r="AG44" s="18">
        <f t="shared" si="18"/>
      </c>
      <c r="AH44" s="18">
        <f t="shared" si="19"/>
      </c>
      <c r="AI44" s="18">
        <f t="shared" si="20"/>
      </c>
      <c r="AJ44" s="18">
        <f t="shared" si="21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36"/>
        <v>0</v>
      </c>
      <c r="K45" s="47"/>
      <c r="L45" s="48"/>
      <c r="M45" s="49"/>
      <c r="N45" s="50"/>
      <c r="O45" s="23">
        <f t="shared" si="2"/>
        <v>0</v>
      </c>
      <c r="P45" s="24">
        <f t="shared" si="37"/>
      </c>
      <c r="Q45" s="24">
        <f t="shared" si="38"/>
      </c>
      <c r="R45" s="25">
        <f t="shared" si="5"/>
        <v>0</v>
      </c>
      <c r="S45" s="80"/>
      <c r="T45" s="81"/>
      <c r="U45" s="96">
        <f t="shared" si="39"/>
        <v>0</v>
      </c>
      <c r="V45" s="58">
        <f t="shared" si="9"/>
        <v>0</v>
      </c>
      <c r="W45" s="56">
        <f t="shared" si="8"/>
        <v>5000</v>
      </c>
      <c r="X45" s="57">
        <f t="shared" si="40"/>
        <v>1</v>
      </c>
      <c r="Y45" s="56">
        <f t="shared" si="41"/>
        <v>1</v>
      </c>
      <c r="Z45" s="56">
        <f t="shared" si="42"/>
        <v>1</v>
      </c>
      <c r="AA45" s="56">
        <f t="shared" si="43"/>
        <v>1</v>
      </c>
      <c r="AB45" s="56">
        <f t="shared" si="13"/>
        <v>0.010100999999999999</v>
      </c>
      <c r="AC45" s="56">
        <f t="shared" si="14"/>
        <v>0.01010101</v>
      </c>
      <c r="AD45" s="56">
        <f t="shared" si="15"/>
        <v>0.01010101</v>
      </c>
      <c r="AE45" s="28">
        <f t="shared" si="44"/>
      </c>
      <c r="AF45" s="16">
        <f t="shared" si="17"/>
      </c>
      <c r="AG45" s="18">
        <f t="shared" si="18"/>
      </c>
      <c r="AH45" s="18">
        <f t="shared" si="19"/>
      </c>
      <c r="AI45" s="18">
        <f t="shared" si="20"/>
      </c>
      <c r="AJ45" s="18">
        <f t="shared" si="21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36"/>
        <v>0</v>
      </c>
      <c r="K46" s="47"/>
      <c r="L46" s="48"/>
      <c r="M46" s="49"/>
      <c r="N46" s="50"/>
      <c r="O46" s="23">
        <f t="shared" si="2"/>
        <v>0</v>
      </c>
      <c r="P46" s="24">
        <f t="shared" si="37"/>
      </c>
      <c r="Q46" s="24">
        <f t="shared" si="38"/>
      </c>
      <c r="R46" s="25">
        <f t="shared" si="5"/>
        <v>0</v>
      </c>
      <c r="S46" s="80"/>
      <c r="T46" s="81"/>
      <c r="U46" s="96">
        <f t="shared" si="39"/>
        <v>0</v>
      </c>
      <c r="V46" s="58">
        <f t="shared" si="9"/>
        <v>0</v>
      </c>
      <c r="W46" s="56">
        <f t="shared" si="8"/>
        <v>5000</v>
      </c>
      <c r="X46" s="57">
        <f t="shared" si="40"/>
        <v>1</v>
      </c>
      <c r="Y46" s="56">
        <f t="shared" si="41"/>
        <v>1</v>
      </c>
      <c r="Z46" s="56">
        <f t="shared" si="42"/>
        <v>1</v>
      </c>
      <c r="AA46" s="56">
        <f t="shared" si="43"/>
        <v>1</v>
      </c>
      <c r="AB46" s="56">
        <f t="shared" si="13"/>
        <v>0.010100999999999999</v>
      </c>
      <c r="AC46" s="56">
        <f t="shared" si="14"/>
        <v>0.01010101</v>
      </c>
      <c r="AD46" s="56">
        <f t="shared" si="15"/>
        <v>0.01010101</v>
      </c>
      <c r="AE46" s="28">
        <f t="shared" si="44"/>
      </c>
      <c r="AF46" s="16">
        <f t="shared" si="17"/>
      </c>
      <c r="AG46" s="18">
        <f t="shared" si="18"/>
      </c>
      <c r="AH46" s="18">
        <f t="shared" si="19"/>
      </c>
      <c r="AI46" s="18">
        <f t="shared" si="20"/>
      </c>
      <c r="AJ46" s="18">
        <f t="shared" si="21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36"/>
        <v>0</v>
      </c>
      <c r="K47" s="47"/>
      <c r="L47" s="48"/>
      <c r="M47" s="49"/>
      <c r="N47" s="50"/>
      <c r="O47" s="23">
        <f t="shared" si="2"/>
        <v>0</v>
      </c>
      <c r="P47" s="24">
        <f t="shared" si="37"/>
      </c>
      <c r="Q47" s="24">
        <f t="shared" si="38"/>
      </c>
      <c r="R47" s="25">
        <f t="shared" si="5"/>
        <v>0</v>
      </c>
      <c r="S47" s="80"/>
      <c r="T47" s="81"/>
      <c r="U47" s="96">
        <f t="shared" si="39"/>
        <v>0</v>
      </c>
      <c r="V47" s="58">
        <f t="shared" si="9"/>
        <v>0</v>
      </c>
      <c r="W47" s="56">
        <f t="shared" si="8"/>
        <v>5000</v>
      </c>
      <c r="X47" s="57">
        <f t="shared" si="40"/>
        <v>1</v>
      </c>
      <c r="Y47" s="56">
        <f t="shared" si="41"/>
        <v>1</v>
      </c>
      <c r="Z47" s="56">
        <f t="shared" si="42"/>
        <v>1</v>
      </c>
      <c r="AA47" s="56">
        <f t="shared" si="43"/>
        <v>1</v>
      </c>
      <c r="AB47" s="56">
        <f t="shared" si="13"/>
        <v>0.010100999999999999</v>
      </c>
      <c r="AC47" s="56">
        <f t="shared" si="14"/>
        <v>0.01010101</v>
      </c>
      <c r="AD47" s="56">
        <f t="shared" si="15"/>
        <v>0.01010101</v>
      </c>
      <c r="AE47" s="28">
        <f t="shared" si="44"/>
      </c>
      <c r="AF47" s="16">
        <f t="shared" si="17"/>
      </c>
      <c r="AG47" s="18">
        <f t="shared" si="18"/>
      </c>
      <c r="AH47" s="18">
        <f t="shared" si="19"/>
      </c>
      <c r="AI47" s="18">
        <f t="shared" si="20"/>
      </c>
      <c r="AJ47" s="18">
        <f t="shared" si="21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36"/>
        <v>0</v>
      </c>
      <c r="K48" s="47"/>
      <c r="L48" s="48"/>
      <c r="M48" s="49"/>
      <c r="N48" s="50"/>
      <c r="O48" s="23">
        <f t="shared" si="2"/>
        <v>0</v>
      </c>
      <c r="P48" s="24">
        <f t="shared" si="37"/>
      </c>
      <c r="Q48" s="24">
        <f t="shared" si="38"/>
      </c>
      <c r="R48" s="25">
        <f t="shared" si="5"/>
        <v>0</v>
      </c>
      <c r="S48" s="80"/>
      <c r="T48" s="81"/>
      <c r="U48" s="96">
        <f t="shared" si="39"/>
        <v>0</v>
      </c>
      <c r="V48" s="58">
        <f t="shared" si="9"/>
        <v>0</v>
      </c>
      <c r="W48" s="56">
        <f t="shared" si="8"/>
        <v>5000</v>
      </c>
      <c r="X48" s="57">
        <f t="shared" si="40"/>
        <v>1</v>
      </c>
      <c r="Y48" s="56">
        <f t="shared" si="41"/>
        <v>1</v>
      </c>
      <c r="Z48" s="56">
        <f t="shared" si="42"/>
        <v>1</v>
      </c>
      <c r="AA48" s="56">
        <f t="shared" si="43"/>
        <v>1</v>
      </c>
      <c r="AB48" s="56">
        <f t="shared" si="13"/>
        <v>0.010100999999999999</v>
      </c>
      <c r="AC48" s="56">
        <f t="shared" si="14"/>
        <v>0.01010101</v>
      </c>
      <c r="AD48" s="56">
        <f t="shared" si="15"/>
        <v>0.01010101</v>
      </c>
      <c r="AE48" s="28">
        <f t="shared" si="44"/>
      </c>
      <c r="AF48" s="16">
        <f t="shared" si="17"/>
      </c>
      <c r="AG48" s="18">
        <f t="shared" si="18"/>
      </c>
      <c r="AH48" s="18">
        <f t="shared" si="19"/>
      </c>
      <c r="AI48" s="18">
        <f t="shared" si="20"/>
      </c>
      <c r="AJ48" s="18">
        <f t="shared" si="21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36"/>
        <v>0</v>
      </c>
      <c r="K49" s="47"/>
      <c r="L49" s="48"/>
      <c r="M49" s="49"/>
      <c r="N49" s="50"/>
      <c r="O49" s="23">
        <f t="shared" si="2"/>
        <v>0</v>
      </c>
      <c r="P49" s="24">
        <f t="shared" si="37"/>
      </c>
      <c r="Q49" s="24">
        <f t="shared" si="38"/>
      </c>
      <c r="R49" s="25">
        <f t="shared" si="5"/>
        <v>0</v>
      </c>
      <c r="S49" s="80"/>
      <c r="T49" s="81"/>
      <c r="U49" s="96">
        <f t="shared" si="39"/>
        <v>0</v>
      </c>
      <c r="V49" s="58">
        <f t="shared" si="9"/>
        <v>0</v>
      </c>
      <c r="W49" s="56">
        <f t="shared" si="8"/>
        <v>5000</v>
      </c>
      <c r="X49" s="57">
        <f t="shared" si="40"/>
        <v>1</v>
      </c>
      <c r="Y49" s="56">
        <f t="shared" si="41"/>
        <v>1</v>
      </c>
      <c r="Z49" s="56">
        <f t="shared" si="42"/>
        <v>1</v>
      </c>
      <c r="AA49" s="56">
        <f t="shared" si="43"/>
        <v>1</v>
      </c>
      <c r="AB49" s="56">
        <f t="shared" si="13"/>
        <v>0.010100999999999999</v>
      </c>
      <c r="AC49" s="56">
        <f t="shared" si="14"/>
        <v>0.01010101</v>
      </c>
      <c r="AD49" s="56">
        <f t="shared" si="15"/>
        <v>0.01010101</v>
      </c>
      <c r="AE49" s="28">
        <f t="shared" si="44"/>
      </c>
      <c r="AF49" s="16">
        <f t="shared" si="17"/>
      </c>
      <c r="AG49" s="18">
        <f t="shared" si="18"/>
      </c>
      <c r="AH49" s="18">
        <f t="shared" si="19"/>
      </c>
      <c r="AI49" s="18">
        <f t="shared" si="20"/>
      </c>
      <c r="AJ49" s="18">
        <f t="shared" si="21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36"/>
        <v>0</v>
      </c>
      <c r="K50" s="47"/>
      <c r="L50" s="48"/>
      <c r="M50" s="49"/>
      <c r="N50" s="50"/>
      <c r="O50" s="23">
        <f t="shared" si="2"/>
        <v>0</v>
      </c>
      <c r="P50" s="24">
        <f t="shared" si="37"/>
      </c>
      <c r="Q50" s="24">
        <f t="shared" si="38"/>
      </c>
      <c r="R50" s="25">
        <f t="shared" si="5"/>
        <v>0</v>
      </c>
      <c r="S50" s="80"/>
      <c r="T50" s="81"/>
      <c r="U50" s="96">
        <f t="shared" si="39"/>
        <v>0</v>
      </c>
      <c r="V50" s="58">
        <f t="shared" si="9"/>
        <v>0</v>
      </c>
      <c r="W50" s="56">
        <f t="shared" si="8"/>
        <v>5000</v>
      </c>
      <c r="X50" s="57">
        <f t="shared" si="40"/>
        <v>1</v>
      </c>
      <c r="Y50" s="56">
        <f t="shared" si="41"/>
        <v>1</v>
      </c>
      <c r="Z50" s="56">
        <f t="shared" si="42"/>
        <v>1</v>
      </c>
      <c r="AA50" s="56">
        <f t="shared" si="43"/>
        <v>1</v>
      </c>
      <c r="AB50" s="56">
        <f t="shared" si="13"/>
        <v>0.010100999999999999</v>
      </c>
      <c r="AC50" s="56">
        <f t="shared" si="14"/>
        <v>0.01010101</v>
      </c>
      <c r="AD50" s="56">
        <f t="shared" si="15"/>
        <v>0.01010101</v>
      </c>
      <c r="AE50" s="28">
        <f t="shared" si="44"/>
      </c>
      <c r="AF50" s="16">
        <f t="shared" si="17"/>
      </c>
      <c r="AG50" s="18">
        <f t="shared" si="18"/>
      </c>
      <c r="AH50" s="18">
        <f t="shared" si="19"/>
      </c>
      <c r="AI50" s="18">
        <f t="shared" si="20"/>
      </c>
      <c r="AJ50" s="18">
        <f t="shared" si="21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36"/>
        <v>0</v>
      </c>
      <c r="K51" s="47"/>
      <c r="L51" s="48"/>
      <c r="M51" s="49"/>
      <c r="N51" s="50"/>
      <c r="O51" s="23">
        <f t="shared" si="2"/>
        <v>0</v>
      </c>
      <c r="P51" s="24">
        <f t="shared" si="37"/>
      </c>
      <c r="Q51" s="24">
        <f t="shared" si="38"/>
      </c>
      <c r="R51" s="25">
        <f t="shared" si="5"/>
        <v>0</v>
      </c>
      <c r="S51" s="80"/>
      <c r="T51" s="81"/>
      <c r="U51" s="96">
        <f t="shared" si="39"/>
        <v>0</v>
      </c>
      <c r="V51" s="58">
        <f t="shared" si="9"/>
        <v>0</v>
      </c>
      <c r="W51" s="56">
        <f t="shared" si="8"/>
        <v>5000</v>
      </c>
      <c r="X51" s="57">
        <f t="shared" si="40"/>
        <v>1</v>
      </c>
      <c r="Y51" s="56">
        <f t="shared" si="41"/>
        <v>1</v>
      </c>
      <c r="Z51" s="56">
        <f t="shared" si="42"/>
        <v>1</v>
      </c>
      <c r="AA51" s="56">
        <f t="shared" si="43"/>
        <v>1</v>
      </c>
      <c r="AB51" s="56">
        <f t="shared" si="13"/>
        <v>0.010100999999999999</v>
      </c>
      <c r="AC51" s="56">
        <f t="shared" si="14"/>
        <v>0.01010101</v>
      </c>
      <c r="AD51" s="56">
        <f t="shared" si="15"/>
        <v>0.01010101</v>
      </c>
      <c r="AE51" s="28">
        <f t="shared" si="44"/>
      </c>
      <c r="AF51" s="16">
        <f t="shared" si="17"/>
      </c>
      <c r="AG51" s="18">
        <f t="shared" si="18"/>
      </c>
      <c r="AH51" s="18">
        <f t="shared" si="19"/>
      </c>
      <c r="AI51" s="18">
        <f t="shared" si="20"/>
      </c>
      <c r="AJ51" s="18">
        <f t="shared" si="21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36"/>
        <v>0</v>
      </c>
      <c r="K52" s="47"/>
      <c r="L52" s="48"/>
      <c r="M52" s="49"/>
      <c r="N52" s="50"/>
      <c r="O52" s="23">
        <f t="shared" si="2"/>
        <v>0</v>
      </c>
      <c r="P52" s="24">
        <f t="shared" si="37"/>
      </c>
      <c r="Q52" s="24">
        <f t="shared" si="38"/>
      </c>
      <c r="R52" s="25">
        <f t="shared" si="5"/>
        <v>0</v>
      </c>
      <c r="S52" s="80"/>
      <c r="T52" s="81"/>
      <c r="U52" s="96">
        <f t="shared" si="39"/>
        <v>0</v>
      </c>
      <c r="V52" s="58">
        <f t="shared" si="9"/>
        <v>0</v>
      </c>
      <c r="W52" s="56">
        <f t="shared" si="8"/>
        <v>5000</v>
      </c>
      <c r="X52" s="57">
        <f t="shared" si="40"/>
        <v>1</v>
      </c>
      <c r="Y52" s="56">
        <f t="shared" si="41"/>
        <v>1</v>
      </c>
      <c r="Z52" s="56">
        <f t="shared" si="42"/>
        <v>1</v>
      </c>
      <c r="AA52" s="56">
        <f t="shared" si="43"/>
        <v>1</v>
      </c>
      <c r="AB52" s="56">
        <f t="shared" si="13"/>
        <v>0.010100999999999999</v>
      </c>
      <c r="AC52" s="56">
        <f t="shared" si="14"/>
        <v>0.01010101</v>
      </c>
      <c r="AD52" s="56">
        <f t="shared" si="15"/>
        <v>0.01010101</v>
      </c>
      <c r="AE52" s="28">
        <f t="shared" si="44"/>
      </c>
      <c r="AF52" s="16">
        <f t="shared" si="17"/>
      </c>
      <c r="AG52" s="18">
        <f t="shared" si="18"/>
      </c>
      <c r="AH52" s="18">
        <f t="shared" si="19"/>
      </c>
      <c r="AI52" s="18">
        <f t="shared" si="20"/>
      </c>
      <c r="AJ52" s="18">
        <f t="shared" si="21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36"/>
        <v>0</v>
      </c>
      <c r="K53" s="47"/>
      <c r="L53" s="48"/>
      <c r="M53" s="49"/>
      <c r="N53" s="50"/>
      <c r="O53" s="23">
        <f t="shared" si="2"/>
        <v>0</v>
      </c>
      <c r="P53" s="24">
        <f t="shared" si="37"/>
      </c>
      <c r="Q53" s="24">
        <f t="shared" si="38"/>
      </c>
      <c r="R53" s="25">
        <f t="shared" si="5"/>
        <v>0</v>
      </c>
      <c r="S53" s="80"/>
      <c r="T53" s="81"/>
      <c r="U53" s="96">
        <f t="shared" si="39"/>
        <v>0</v>
      </c>
      <c r="V53" s="58">
        <f t="shared" si="9"/>
        <v>0</v>
      </c>
      <c r="W53" s="56">
        <f t="shared" si="8"/>
        <v>5000</v>
      </c>
      <c r="X53" s="57">
        <f t="shared" si="40"/>
        <v>1</v>
      </c>
      <c r="Y53" s="56">
        <f t="shared" si="41"/>
        <v>1</v>
      </c>
      <c r="Z53" s="56">
        <f t="shared" si="42"/>
        <v>1</v>
      </c>
      <c r="AA53" s="56">
        <f t="shared" si="43"/>
        <v>1</v>
      </c>
      <c r="AB53" s="56">
        <f t="shared" si="13"/>
        <v>0.010100999999999999</v>
      </c>
      <c r="AC53" s="56">
        <f t="shared" si="14"/>
        <v>0.01010101</v>
      </c>
      <c r="AD53" s="56">
        <f t="shared" si="15"/>
        <v>0.01010101</v>
      </c>
      <c r="AE53" s="28">
        <f t="shared" si="44"/>
      </c>
      <c r="AF53" s="16">
        <f t="shared" si="17"/>
      </c>
      <c r="AG53" s="18">
        <f t="shared" si="18"/>
      </c>
      <c r="AH53" s="18">
        <f t="shared" si="19"/>
      </c>
      <c r="AI53" s="18">
        <f t="shared" si="20"/>
      </c>
      <c r="AJ53" s="18">
        <f t="shared" si="21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36"/>
        <v>0</v>
      </c>
      <c r="K54" s="47"/>
      <c r="L54" s="48"/>
      <c r="M54" s="49"/>
      <c r="N54" s="50"/>
      <c r="O54" s="23">
        <f t="shared" si="2"/>
        <v>0</v>
      </c>
      <c r="P54" s="24">
        <f t="shared" si="37"/>
      </c>
      <c r="Q54" s="24">
        <f t="shared" si="38"/>
      </c>
      <c r="R54" s="25">
        <f t="shared" si="5"/>
        <v>0</v>
      </c>
      <c r="S54" s="80"/>
      <c r="T54" s="81"/>
      <c r="U54" s="96">
        <f t="shared" si="39"/>
        <v>0</v>
      </c>
      <c r="V54" s="58">
        <f t="shared" si="9"/>
        <v>0</v>
      </c>
      <c r="W54" s="56">
        <f t="shared" si="8"/>
        <v>5000</v>
      </c>
      <c r="X54" s="57">
        <f t="shared" si="40"/>
        <v>1</v>
      </c>
      <c r="Y54" s="56">
        <f t="shared" si="41"/>
        <v>1</v>
      </c>
      <c r="Z54" s="56">
        <f t="shared" si="42"/>
        <v>1</v>
      </c>
      <c r="AA54" s="56">
        <f t="shared" si="43"/>
        <v>1</v>
      </c>
      <c r="AB54" s="56">
        <f t="shared" si="13"/>
        <v>0.010100999999999999</v>
      </c>
      <c r="AC54" s="56">
        <f t="shared" si="14"/>
        <v>0.01010101</v>
      </c>
      <c r="AD54" s="56">
        <f t="shared" si="15"/>
        <v>0.01010101</v>
      </c>
      <c r="AE54" s="28">
        <f t="shared" si="44"/>
      </c>
      <c r="AF54" s="16">
        <f t="shared" si="17"/>
      </c>
      <c r="AG54" s="18">
        <f t="shared" si="18"/>
      </c>
      <c r="AH54" s="18">
        <f t="shared" si="19"/>
      </c>
      <c r="AI54" s="18">
        <f t="shared" si="20"/>
      </c>
      <c r="AJ54" s="18">
        <f t="shared" si="21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36"/>
        <v>0</v>
      </c>
      <c r="K55" s="47"/>
      <c r="L55" s="48"/>
      <c r="M55" s="49"/>
      <c r="N55" s="50"/>
      <c r="O55" s="23">
        <f t="shared" si="2"/>
        <v>0</v>
      </c>
      <c r="P55" s="24">
        <f t="shared" si="37"/>
      </c>
      <c r="Q55" s="24">
        <f t="shared" si="38"/>
      </c>
      <c r="R55" s="25">
        <f t="shared" si="5"/>
        <v>0</v>
      </c>
      <c r="S55" s="80"/>
      <c r="T55" s="81"/>
      <c r="U55" s="96">
        <f t="shared" si="39"/>
        <v>0</v>
      </c>
      <c r="V55" s="58">
        <f t="shared" si="9"/>
        <v>0</v>
      </c>
      <c r="W55" s="56">
        <f t="shared" si="8"/>
        <v>5000</v>
      </c>
      <c r="X55" s="57">
        <f t="shared" si="40"/>
        <v>1</v>
      </c>
      <c r="Y55" s="56">
        <f t="shared" si="41"/>
        <v>1</v>
      </c>
      <c r="Z55" s="56">
        <f t="shared" si="42"/>
        <v>1</v>
      </c>
      <c r="AA55" s="56">
        <f t="shared" si="43"/>
        <v>1</v>
      </c>
      <c r="AB55" s="56">
        <f t="shared" si="13"/>
        <v>0.010100999999999999</v>
      </c>
      <c r="AC55" s="56">
        <f t="shared" si="14"/>
        <v>0.01010101</v>
      </c>
      <c r="AD55" s="56">
        <f t="shared" si="15"/>
        <v>0.01010101</v>
      </c>
      <c r="AE55" s="28">
        <f t="shared" si="44"/>
      </c>
      <c r="AF55" s="16">
        <f t="shared" si="17"/>
      </c>
      <c r="AG55" s="18">
        <f t="shared" si="18"/>
      </c>
      <c r="AH55" s="18">
        <f t="shared" si="19"/>
      </c>
      <c r="AI55" s="18">
        <f t="shared" si="20"/>
      </c>
      <c r="AJ55" s="18">
        <f t="shared" si="21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36"/>
        <v>0</v>
      </c>
      <c r="K56" s="47"/>
      <c r="L56" s="48"/>
      <c r="M56" s="49"/>
      <c r="N56" s="50"/>
      <c r="O56" s="23">
        <f t="shared" si="2"/>
        <v>0</v>
      </c>
      <c r="P56" s="24">
        <f t="shared" si="37"/>
      </c>
      <c r="Q56" s="24">
        <f t="shared" si="38"/>
      </c>
      <c r="R56" s="25">
        <f t="shared" si="5"/>
        <v>0</v>
      </c>
      <c r="S56" s="80"/>
      <c r="T56" s="81"/>
      <c r="U56" s="96">
        <f t="shared" si="39"/>
        <v>0</v>
      </c>
      <c r="V56" s="58">
        <f t="shared" si="9"/>
        <v>0</v>
      </c>
      <c r="W56" s="56">
        <f t="shared" si="8"/>
        <v>5000</v>
      </c>
      <c r="X56" s="57">
        <f t="shared" si="40"/>
        <v>1</v>
      </c>
      <c r="Y56" s="56">
        <f t="shared" si="41"/>
        <v>1</v>
      </c>
      <c r="Z56" s="56">
        <f t="shared" si="42"/>
        <v>1</v>
      </c>
      <c r="AA56" s="56">
        <f t="shared" si="43"/>
        <v>1</v>
      </c>
      <c r="AB56" s="56">
        <f t="shared" si="13"/>
        <v>0.010100999999999999</v>
      </c>
      <c r="AC56" s="56">
        <f t="shared" si="14"/>
        <v>0.01010101</v>
      </c>
      <c r="AD56" s="56">
        <f t="shared" si="15"/>
        <v>0.01010101</v>
      </c>
      <c r="AE56" s="28">
        <f t="shared" si="44"/>
      </c>
      <c r="AF56" s="16">
        <f t="shared" si="17"/>
      </c>
      <c r="AG56" s="18">
        <f t="shared" si="18"/>
      </c>
      <c r="AH56" s="18">
        <f t="shared" si="19"/>
      </c>
      <c r="AI56" s="18">
        <f t="shared" si="20"/>
      </c>
      <c r="AJ56" s="18">
        <f t="shared" si="21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36"/>
        <v>0</v>
      </c>
      <c r="K57" s="47"/>
      <c r="L57" s="48"/>
      <c r="M57" s="49"/>
      <c r="N57" s="50"/>
      <c r="O57" s="23">
        <f t="shared" si="2"/>
        <v>0</v>
      </c>
      <c r="P57" s="24">
        <f t="shared" si="37"/>
      </c>
      <c r="Q57" s="24">
        <f t="shared" si="38"/>
      </c>
      <c r="R57" s="25">
        <f t="shared" si="5"/>
        <v>0</v>
      </c>
      <c r="S57" s="80"/>
      <c r="T57" s="81"/>
      <c r="U57" s="96">
        <f t="shared" si="39"/>
        <v>0</v>
      </c>
      <c r="V57" s="58">
        <f t="shared" si="9"/>
        <v>0</v>
      </c>
      <c r="W57" s="56">
        <f t="shared" si="8"/>
        <v>5000</v>
      </c>
      <c r="X57" s="57">
        <f t="shared" si="40"/>
        <v>1</v>
      </c>
      <c r="Y57" s="56">
        <f t="shared" si="41"/>
        <v>1</v>
      </c>
      <c r="Z57" s="56">
        <f t="shared" si="42"/>
        <v>1</v>
      </c>
      <c r="AA57" s="56">
        <f t="shared" si="43"/>
        <v>1</v>
      </c>
      <c r="AB57" s="56">
        <f t="shared" si="13"/>
        <v>0.010100999999999999</v>
      </c>
      <c r="AC57" s="56">
        <f t="shared" si="14"/>
        <v>0.01010101</v>
      </c>
      <c r="AD57" s="56">
        <f t="shared" si="15"/>
        <v>0.01010101</v>
      </c>
      <c r="AE57" s="28">
        <f t="shared" si="44"/>
      </c>
      <c r="AF57" s="16">
        <f t="shared" si="17"/>
      </c>
      <c r="AG57" s="18">
        <f t="shared" si="18"/>
      </c>
      <c r="AH57" s="18">
        <f t="shared" si="19"/>
      </c>
      <c r="AI57" s="18">
        <f t="shared" si="20"/>
      </c>
      <c r="AJ57" s="18">
        <f t="shared" si="21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36"/>
        <v>0</v>
      </c>
      <c r="K58" s="47"/>
      <c r="L58" s="48"/>
      <c r="M58" s="49"/>
      <c r="N58" s="50"/>
      <c r="O58" s="23">
        <f t="shared" si="2"/>
        <v>0</v>
      </c>
      <c r="P58" s="24">
        <f t="shared" si="37"/>
      </c>
      <c r="Q58" s="24">
        <f t="shared" si="38"/>
      </c>
      <c r="R58" s="25">
        <f t="shared" si="5"/>
        <v>0</v>
      </c>
      <c r="S58" s="80"/>
      <c r="T58" s="81"/>
      <c r="U58" s="96">
        <f t="shared" si="39"/>
        <v>0</v>
      </c>
      <c r="V58" s="58">
        <f t="shared" si="9"/>
        <v>0</v>
      </c>
      <c r="W58" s="56">
        <f t="shared" si="8"/>
        <v>5000</v>
      </c>
      <c r="X58" s="57">
        <f t="shared" si="40"/>
        <v>1</v>
      </c>
      <c r="Y58" s="56">
        <f t="shared" si="41"/>
        <v>1</v>
      </c>
      <c r="Z58" s="56">
        <f t="shared" si="42"/>
        <v>1</v>
      </c>
      <c r="AA58" s="56">
        <f t="shared" si="43"/>
        <v>1</v>
      </c>
      <c r="AB58" s="56">
        <f t="shared" si="13"/>
        <v>0.010100999999999999</v>
      </c>
      <c r="AC58" s="56">
        <f t="shared" si="14"/>
        <v>0.01010101</v>
      </c>
      <c r="AD58" s="56">
        <f t="shared" si="15"/>
        <v>0.01010101</v>
      </c>
      <c r="AE58" s="28">
        <f t="shared" si="44"/>
      </c>
      <c r="AF58" s="16">
        <f t="shared" si="17"/>
      </c>
      <c r="AG58" s="18">
        <f t="shared" si="18"/>
      </c>
      <c r="AH58" s="18">
        <f t="shared" si="19"/>
      </c>
      <c r="AI58" s="18">
        <f t="shared" si="20"/>
      </c>
      <c r="AJ58" s="18">
        <f t="shared" si="21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36"/>
        <v>0</v>
      </c>
      <c r="K59" s="47"/>
      <c r="L59" s="48"/>
      <c r="M59" s="49"/>
      <c r="N59" s="50"/>
      <c r="O59" s="23">
        <f t="shared" si="2"/>
        <v>0</v>
      </c>
      <c r="P59" s="24">
        <f t="shared" si="37"/>
      </c>
      <c r="Q59" s="24">
        <f t="shared" si="38"/>
      </c>
      <c r="R59" s="25">
        <f t="shared" si="5"/>
        <v>0</v>
      </c>
      <c r="S59" s="80"/>
      <c r="T59" s="81"/>
      <c r="U59" s="96">
        <f t="shared" si="39"/>
        <v>0</v>
      </c>
      <c r="V59" s="58">
        <f t="shared" si="9"/>
        <v>0</v>
      </c>
      <c r="W59" s="56">
        <f t="shared" si="8"/>
        <v>5000</v>
      </c>
      <c r="X59" s="57">
        <f t="shared" si="40"/>
        <v>1</v>
      </c>
      <c r="Y59" s="56">
        <f t="shared" si="41"/>
        <v>1</v>
      </c>
      <c r="Z59" s="56">
        <f t="shared" si="42"/>
        <v>1</v>
      </c>
      <c r="AA59" s="56">
        <f t="shared" si="43"/>
        <v>1</v>
      </c>
      <c r="AB59" s="56">
        <f t="shared" si="13"/>
        <v>0.010100999999999999</v>
      </c>
      <c r="AC59" s="56">
        <f t="shared" si="14"/>
        <v>0.01010101</v>
      </c>
      <c r="AD59" s="56">
        <f t="shared" si="15"/>
        <v>0.01010101</v>
      </c>
      <c r="AE59" s="28">
        <f t="shared" si="44"/>
      </c>
      <c r="AF59" s="16">
        <f t="shared" si="17"/>
      </c>
      <c r="AG59" s="18">
        <f t="shared" si="18"/>
      </c>
      <c r="AH59" s="18">
        <f t="shared" si="19"/>
      </c>
      <c r="AI59" s="18">
        <f t="shared" si="20"/>
      </c>
      <c r="AJ59" s="18">
        <f t="shared" si="21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36"/>
        <v>0</v>
      </c>
      <c r="K60" s="47"/>
      <c r="L60" s="48"/>
      <c r="M60" s="49"/>
      <c r="N60" s="50"/>
      <c r="O60" s="23">
        <f t="shared" si="2"/>
        <v>0</v>
      </c>
      <c r="P60" s="24">
        <f t="shared" si="37"/>
      </c>
      <c r="Q60" s="24">
        <f t="shared" si="38"/>
      </c>
      <c r="R60" s="25">
        <f t="shared" si="5"/>
        <v>0</v>
      </c>
      <c r="S60" s="80"/>
      <c r="T60" s="81"/>
      <c r="U60" s="96">
        <f t="shared" si="39"/>
        <v>0</v>
      </c>
      <c r="V60" s="58">
        <f t="shared" si="9"/>
        <v>0</v>
      </c>
      <c r="W60" s="56">
        <f t="shared" si="8"/>
        <v>5000</v>
      </c>
      <c r="X60" s="57">
        <f t="shared" si="40"/>
        <v>1</v>
      </c>
      <c r="Y60" s="56">
        <f t="shared" si="41"/>
        <v>1</v>
      </c>
      <c r="Z60" s="56">
        <f t="shared" si="42"/>
        <v>1</v>
      </c>
      <c r="AA60" s="56">
        <f t="shared" si="43"/>
        <v>1</v>
      </c>
      <c r="AB60" s="56">
        <f t="shared" si="13"/>
        <v>0.010100999999999999</v>
      </c>
      <c r="AC60" s="56">
        <f t="shared" si="14"/>
        <v>0.01010101</v>
      </c>
      <c r="AD60" s="56">
        <f t="shared" si="15"/>
        <v>0.01010101</v>
      </c>
      <c r="AE60" s="28">
        <f t="shared" si="44"/>
      </c>
      <c r="AF60" s="16">
        <f t="shared" si="17"/>
      </c>
      <c r="AG60" s="18">
        <f t="shared" si="18"/>
      </c>
      <c r="AH60" s="18">
        <f t="shared" si="19"/>
      </c>
      <c r="AI60" s="18">
        <f t="shared" si="20"/>
      </c>
      <c r="AJ60" s="18">
        <f t="shared" si="21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36"/>
        <v>0</v>
      </c>
      <c r="K61" s="47"/>
      <c r="L61" s="48"/>
      <c r="M61" s="49"/>
      <c r="N61" s="50"/>
      <c r="O61" s="23">
        <f t="shared" si="2"/>
        <v>0</v>
      </c>
      <c r="P61" s="24">
        <f t="shared" si="37"/>
      </c>
      <c r="Q61" s="24">
        <f t="shared" si="38"/>
      </c>
      <c r="R61" s="25">
        <f t="shared" si="5"/>
        <v>0</v>
      </c>
      <c r="S61" s="80"/>
      <c r="T61" s="81"/>
      <c r="U61" s="96">
        <f t="shared" si="39"/>
        <v>0</v>
      </c>
      <c r="V61" s="58">
        <f t="shared" si="9"/>
        <v>0</v>
      </c>
      <c r="W61" s="56">
        <f t="shared" si="8"/>
        <v>5000</v>
      </c>
      <c r="X61" s="57">
        <f t="shared" si="40"/>
        <v>1</v>
      </c>
      <c r="Y61" s="56">
        <f t="shared" si="41"/>
        <v>1</v>
      </c>
      <c r="Z61" s="56">
        <f t="shared" si="42"/>
        <v>1</v>
      </c>
      <c r="AA61" s="56">
        <f t="shared" si="43"/>
        <v>1</v>
      </c>
      <c r="AB61" s="56">
        <f t="shared" si="13"/>
        <v>0.010100999999999999</v>
      </c>
      <c r="AC61" s="56">
        <f t="shared" si="14"/>
        <v>0.01010101</v>
      </c>
      <c r="AD61" s="56">
        <f t="shared" si="15"/>
        <v>0.01010101</v>
      </c>
      <c r="AE61" s="28">
        <f t="shared" si="44"/>
      </c>
      <c r="AF61" s="16">
        <f t="shared" si="17"/>
      </c>
      <c r="AG61" s="18">
        <f t="shared" si="18"/>
      </c>
      <c r="AH61" s="18">
        <f t="shared" si="19"/>
      </c>
      <c r="AI61" s="18">
        <f t="shared" si="20"/>
      </c>
      <c r="AJ61" s="18">
        <f t="shared" si="21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36"/>
        <v>0</v>
      </c>
      <c r="K62" s="47"/>
      <c r="L62" s="48"/>
      <c r="M62" s="49"/>
      <c r="N62" s="50"/>
      <c r="O62" s="23">
        <f t="shared" si="2"/>
        <v>0</v>
      </c>
      <c r="P62" s="24">
        <f t="shared" si="37"/>
      </c>
      <c r="Q62" s="24">
        <f t="shared" si="38"/>
      </c>
      <c r="R62" s="25">
        <f t="shared" si="5"/>
        <v>0</v>
      </c>
      <c r="S62" s="80"/>
      <c r="T62" s="81"/>
      <c r="U62" s="96">
        <f t="shared" si="39"/>
        <v>0</v>
      </c>
      <c r="V62" s="58">
        <f t="shared" si="9"/>
        <v>0</v>
      </c>
      <c r="W62" s="56">
        <f t="shared" si="8"/>
        <v>5000</v>
      </c>
      <c r="X62" s="57">
        <f t="shared" si="40"/>
        <v>1</v>
      </c>
      <c r="Y62" s="56">
        <f t="shared" si="41"/>
        <v>1</v>
      </c>
      <c r="Z62" s="56">
        <f t="shared" si="42"/>
        <v>1</v>
      </c>
      <c r="AA62" s="56">
        <f t="shared" si="43"/>
        <v>1</v>
      </c>
      <c r="AB62" s="56">
        <f t="shared" si="13"/>
        <v>0.010100999999999999</v>
      </c>
      <c r="AC62" s="56">
        <f t="shared" si="14"/>
        <v>0.01010101</v>
      </c>
      <c r="AD62" s="56">
        <f t="shared" si="15"/>
        <v>0.01010101</v>
      </c>
      <c r="AE62" s="28">
        <f t="shared" si="44"/>
      </c>
      <c r="AF62" s="16">
        <f t="shared" si="17"/>
      </c>
      <c r="AG62" s="18">
        <f t="shared" si="18"/>
      </c>
      <c r="AH62" s="18">
        <f t="shared" si="19"/>
      </c>
      <c r="AI62" s="18">
        <f t="shared" si="20"/>
      </c>
      <c r="AJ62" s="18">
        <f t="shared" si="21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36"/>
        <v>0</v>
      </c>
      <c r="K63" s="47"/>
      <c r="L63" s="48"/>
      <c r="M63" s="49"/>
      <c r="N63" s="50"/>
      <c r="O63" s="23">
        <f t="shared" si="2"/>
        <v>0</v>
      </c>
      <c r="P63" s="24">
        <f t="shared" si="37"/>
      </c>
      <c r="Q63" s="24">
        <f t="shared" si="38"/>
      </c>
      <c r="R63" s="25">
        <f t="shared" si="5"/>
        <v>0</v>
      </c>
      <c r="S63" s="80"/>
      <c r="T63" s="81"/>
      <c r="U63" s="96">
        <f t="shared" si="39"/>
        <v>0</v>
      </c>
      <c r="V63" s="58">
        <f t="shared" si="9"/>
        <v>0</v>
      </c>
      <c r="W63" s="56">
        <f t="shared" si="8"/>
        <v>5000</v>
      </c>
      <c r="X63" s="57">
        <f t="shared" si="40"/>
        <v>1</v>
      </c>
      <c r="Y63" s="56">
        <f t="shared" si="41"/>
        <v>1</v>
      </c>
      <c r="Z63" s="56">
        <f t="shared" si="42"/>
        <v>1</v>
      </c>
      <c r="AA63" s="56">
        <f t="shared" si="43"/>
        <v>1</v>
      </c>
      <c r="AB63" s="56">
        <f t="shared" si="13"/>
        <v>0.010100999999999999</v>
      </c>
      <c r="AC63" s="56">
        <f t="shared" si="14"/>
        <v>0.01010101</v>
      </c>
      <c r="AD63" s="56">
        <f t="shared" si="15"/>
        <v>0.01010101</v>
      </c>
      <c r="AE63" s="28">
        <f t="shared" si="44"/>
      </c>
      <c r="AF63" s="16">
        <f t="shared" si="17"/>
      </c>
      <c r="AG63" s="18">
        <f t="shared" si="18"/>
      </c>
      <c r="AH63" s="18">
        <f t="shared" si="19"/>
      </c>
      <c r="AI63" s="18">
        <f t="shared" si="20"/>
      </c>
      <c r="AJ63" s="18">
        <f t="shared" si="21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36"/>
        <v>0</v>
      </c>
      <c r="K64" s="47"/>
      <c r="L64" s="48"/>
      <c r="M64" s="49"/>
      <c r="N64" s="50"/>
      <c r="O64" s="23">
        <f t="shared" si="2"/>
        <v>0</v>
      </c>
      <c r="P64" s="24">
        <f t="shared" si="37"/>
      </c>
      <c r="Q64" s="24">
        <f t="shared" si="38"/>
      </c>
      <c r="R64" s="25">
        <f t="shared" si="5"/>
        <v>0</v>
      </c>
      <c r="S64" s="80"/>
      <c r="T64" s="81"/>
      <c r="U64" s="96">
        <f t="shared" si="39"/>
        <v>0</v>
      </c>
      <c r="V64" s="58">
        <f t="shared" si="9"/>
        <v>0</v>
      </c>
      <c r="W64" s="56">
        <f t="shared" si="8"/>
        <v>5000</v>
      </c>
      <c r="X64" s="57">
        <f t="shared" si="40"/>
        <v>1</v>
      </c>
      <c r="Y64" s="56">
        <f t="shared" si="41"/>
        <v>1</v>
      </c>
      <c r="Z64" s="56">
        <f t="shared" si="42"/>
        <v>1</v>
      </c>
      <c r="AA64" s="56">
        <f t="shared" si="43"/>
        <v>1</v>
      </c>
      <c r="AB64" s="56">
        <f t="shared" si="13"/>
        <v>0.010100999999999999</v>
      </c>
      <c r="AC64" s="56">
        <f t="shared" si="14"/>
        <v>0.01010101</v>
      </c>
      <c r="AD64" s="56">
        <f t="shared" si="15"/>
        <v>0.01010101</v>
      </c>
      <c r="AE64" s="28">
        <f t="shared" si="44"/>
      </c>
      <c r="AF64" s="16">
        <f t="shared" si="17"/>
      </c>
      <c r="AG64" s="18">
        <f t="shared" si="18"/>
      </c>
      <c r="AH64" s="18">
        <f t="shared" si="19"/>
      </c>
      <c r="AI64" s="18">
        <f t="shared" si="20"/>
      </c>
      <c r="AJ64" s="18">
        <f t="shared" si="21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36"/>
        <v>0</v>
      </c>
      <c r="K65" s="47"/>
      <c r="L65" s="48"/>
      <c r="M65" s="49"/>
      <c r="N65" s="50"/>
      <c r="O65" s="23">
        <f t="shared" si="2"/>
        <v>0</v>
      </c>
      <c r="P65" s="24">
        <f t="shared" si="37"/>
      </c>
      <c r="Q65" s="24">
        <f t="shared" si="38"/>
      </c>
      <c r="R65" s="25">
        <f t="shared" si="5"/>
        <v>0</v>
      </c>
      <c r="S65" s="80"/>
      <c r="T65" s="81"/>
      <c r="U65" s="96">
        <f t="shared" si="39"/>
        <v>0</v>
      </c>
      <c r="V65" s="58">
        <f t="shared" si="9"/>
        <v>0</v>
      </c>
      <c r="W65" s="56">
        <f t="shared" si="8"/>
        <v>5000</v>
      </c>
      <c r="X65" s="57">
        <f t="shared" si="40"/>
        <v>1</v>
      </c>
      <c r="Y65" s="56">
        <f t="shared" si="41"/>
        <v>1</v>
      </c>
      <c r="Z65" s="56">
        <f t="shared" si="42"/>
        <v>1</v>
      </c>
      <c r="AA65" s="56">
        <f t="shared" si="43"/>
        <v>1</v>
      </c>
      <c r="AB65" s="56">
        <f t="shared" si="13"/>
        <v>0.010100999999999999</v>
      </c>
      <c r="AC65" s="56">
        <f t="shared" si="14"/>
        <v>0.01010101</v>
      </c>
      <c r="AD65" s="56">
        <f t="shared" si="15"/>
        <v>0.01010101</v>
      </c>
      <c r="AE65" s="28">
        <f t="shared" si="44"/>
      </c>
      <c r="AF65" s="16">
        <f t="shared" si="17"/>
      </c>
      <c r="AG65" s="18">
        <f t="shared" si="18"/>
      </c>
      <c r="AH65" s="18">
        <f t="shared" si="19"/>
      </c>
      <c r="AI65" s="18">
        <f t="shared" si="20"/>
      </c>
      <c r="AJ65" s="18">
        <f t="shared" si="21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36"/>
        <v>0</v>
      </c>
      <c r="K66" s="47"/>
      <c r="L66" s="48"/>
      <c r="M66" s="49"/>
      <c r="N66" s="50"/>
      <c r="O66" s="23">
        <f t="shared" si="2"/>
        <v>0</v>
      </c>
      <c r="P66" s="24">
        <f t="shared" si="37"/>
      </c>
      <c r="Q66" s="24">
        <f t="shared" si="38"/>
      </c>
      <c r="R66" s="25">
        <f t="shared" si="5"/>
        <v>0</v>
      </c>
      <c r="S66" s="80"/>
      <c r="T66" s="81"/>
      <c r="U66" s="96">
        <f t="shared" si="39"/>
        <v>0</v>
      </c>
      <c r="V66" s="58">
        <f t="shared" si="9"/>
        <v>0</v>
      </c>
      <c r="W66" s="56">
        <f t="shared" si="8"/>
        <v>5000</v>
      </c>
      <c r="X66" s="57">
        <f t="shared" si="40"/>
        <v>1</v>
      </c>
      <c r="Y66" s="56">
        <f t="shared" si="41"/>
        <v>1</v>
      </c>
      <c r="Z66" s="56">
        <f t="shared" si="42"/>
        <v>1</v>
      </c>
      <c r="AA66" s="56">
        <f t="shared" si="43"/>
        <v>1</v>
      </c>
      <c r="AB66" s="56">
        <f t="shared" si="13"/>
        <v>0.010100999999999999</v>
      </c>
      <c r="AC66" s="56">
        <f t="shared" si="14"/>
        <v>0.01010101</v>
      </c>
      <c r="AD66" s="56">
        <f t="shared" si="15"/>
        <v>0.01010101</v>
      </c>
      <c r="AE66" s="28">
        <f t="shared" si="44"/>
      </c>
      <c r="AF66" s="16">
        <f t="shared" si="17"/>
      </c>
      <c r="AG66" s="18">
        <f t="shared" si="18"/>
      </c>
      <c r="AH66" s="18">
        <f t="shared" si="19"/>
      </c>
      <c r="AI66" s="18">
        <f t="shared" si="20"/>
      </c>
      <c r="AJ66" s="18">
        <f t="shared" si="21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36"/>
        <v>0</v>
      </c>
      <c r="K67" s="47"/>
      <c r="L67" s="48"/>
      <c r="M67" s="49"/>
      <c r="N67" s="50"/>
      <c r="O67" s="23">
        <f t="shared" si="2"/>
        <v>0</v>
      </c>
      <c r="P67" s="24">
        <f t="shared" si="37"/>
      </c>
      <c r="Q67" s="24">
        <f t="shared" si="38"/>
      </c>
      <c r="R67" s="25">
        <f t="shared" si="5"/>
        <v>0</v>
      </c>
      <c r="S67" s="80"/>
      <c r="T67" s="81"/>
      <c r="U67" s="96">
        <f t="shared" si="39"/>
        <v>0</v>
      </c>
      <c r="V67" s="58">
        <f t="shared" si="9"/>
        <v>0</v>
      </c>
      <c r="W67" s="56">
        <f t="shared" si="8"/>
        <v>5000</v>
      </c>
      <c r="X67" s="57">
        <f t="shared" si="40"/>
        <v>1</v>
      </c>
      <c r="Y67" s="56">
        <f t="shared" si="41"/>
        <v>1</v>
      </c>
      <c r="Z67" s="56">
        <f t="shared" si="42"/>
        <v>1</v>
      </c>
      <c r="AA67" s="56">
        <f t="shared" si="43"/>
        <v>1</v>
      </c>
      <c r="AB67" s="56">
        <f t="shared" si="13"/>
        <v>0.010100999999999999</v>
      </c>
      <c r="AC67" s="56">
        <f t="shared" si="14"/>
        <v>0.01010101</v>
      </c>
      <c r="AD67" s="56">
        <f t="shared" si="15"/>
        <v>0.01010101</v>
      </c>
      <c r="AE67" s="28">
        <f t="shared" si="44"/>
      </c>
      <c r="AF67" s="16">
        <f t="shared" si="17"/>
      </c>
      <c r="AG67" s="18">
        <f t="shared" si="18"/>
      </c>
      <c r="AH67" s="18">
        <f t="shared" si="19"/>
      </c>
      <c r="AI67" s="18">
        <f t="shared" si="20"/>
      </c>
      <c r="AJ67" s="18">
        <f t="shared" si="21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36"/>
        <v>0</v>
      </c>
      <c r="K68" s="47"/>
      <c r="L68" s="48"/>
      <c r="M68" s="49"/>
      <c r="N68" s="50"/>
      <c r="O68" s="23">
        <f t="shared" si="2"/>
        <v>0</v>
      </c>
      <c r="P68" s="24">
        <f t="shared" si="37"/>
      </c>
      <c r="Q68" s="24">
        <f t="shared" si="38"/>
      </c>
      <c r="R68" s="25">
        <f t="shared" si="5"/>
        <v>0</v>
      </c>
      <c r="S68" s="80"/>
      <c r="T68" s="81"/>
      <c r="U68" s="96">
        <f t="shared" si="39"/>
        <v>0</v>
      </c>
      <c r="V68" s="58">
        <f t="shared" si="9"/>
        <v>0</v>
      </c>
      <c r="W68" s="56">
        <f t="shared" si="8"/>
        <v>5000</v>
      </c>
      <c r="X68" s="57">
        <f t="shared" si="40"/>
        <v>1</v>
      </c>
      <c r="Y68" s="56">
        <f t="shared" si="41"/>
        <v>1</v>
      </c>
      <c r="Z68" s="56">
        <f t="shared" si="42"/>
        <v>1</v>
      </c>
      <c r="AA68" s="56">
        <f t="shared" si="43"/>
        <v>1</v>
      </c>
      <c r="AB68" s="56">
        <f t="shared" si="13"/>
        <v>0.010100999999999999</v>
      </c>
      <c r="AC68" s="56">
        <f t="shared" si="14"/>
        <v>0.01010101</v>
      </c>
      <c r="AD68" s="56">
        <f t="shared" si="15"/>
        <v>0.01010101</v>
      </c>
      <c r="AE68" s="28">
        <f t="shared" si="44"/>
      </c>
      <c r="AF68" s="16">
        <f t="shared" si="17"/>
      </c>
      <c r="AG68" s="18">
        <f t="shared" si="18"/>
      </c>
      <c r="AH68" s="18">
        <f t="shared" si="19"/>
      </c>
      <c r="AI68" s="18">
        <f t="shared" si="20"/>
      </c>
      <c r="AJ68" s="18">
        <f t="shared" si="21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36"/>
        <v>0</v>
      </c>
      <c r="K69" s="47"/>
      <c r="L69" s="48"/>
      <c r="M69" s="49"/>
      <c r="N69" s="50"/>
      <c r="O69" s="23">
        <f t="shared" si="2"/>
        <v>0</v>
      </c>
      <c r="P69" s="24">
        <f t="shared" si="37"/>
      </c>
      <c r="Q69" s="24">
        <f t="shared" si="38"/>
      </c>
      <c r="R69" s="25">
        <f t="shared" si="5"/>
        <v>0</v>
      </c>
      <c r="S69" s="80"/>
      <c r="T69" s="81"/>
      <c r="U69" s="96">
        <f t="shared" si="39"/>
        <v>0</v>
      </c>
      <c r="V69" s="58">
        <f t="shared" si="9"/>
        <v>0</v>
      </c>
      <c r="W69" s="56">
        <f t="shared" si="8"/>
        <v>5000</v>
      </c>
      <c r="X69" s="57">
        <f t="shared" si="40"/>
        <v>1</v>
      </c>
      <c r="Y69" s="56">
        <f t="shared" si="41"/>
        <v>1</v>
      </c>
      <c r="Z69" s="56">
        <f t="shared" si="42"/>
        <v>1</v>
      </c>
      <c r="AA69" s="56">
        <f t="shared" si="43"/>
        <v>1</v>
      </c>
      <c r="AB69" s="56">
        <f t="shared" si="13"/>
        <v>0.010100999999999999</v>
      </c>
      <c r="AC69" s="56">
        <f t="shared" si="14"/>
        <v>0.01010101</v>
      </c>
      <c r="AD69" s="56">
        <f t="shared" si="15"/>
        <v>0.01010101</v>
      </c>
      <c r="AE69" s="28">
        <f t="shared" si="44"/>
      </c>
      <c r="AF69" s="16">
        <f t="shared" si="17"/>
      </c>
      <c r="AG69" s="18">
        <f t="shared" si="18"/>
      </c>
      <c r="AH69" s="18">
        <f t="shared" si="19"/>
      </c>
      <c r="AI69" s="18">
        <f t="shared" si="20"/>
      </c>
      <c r="AJ69" s="18">
        <f t="shared" si="21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36"/>
        <v>0</v>
      </c>
      <c r="K70" s="47"/>
      <c r="L70" s="48"/>
      <c r="M70" s="49"/>
      <c r="N70" s="50"/>
      <c r="O70" s="23">
        <f t="shared" si="2"/>
        <v>0</v>
      </c>
      <c r="P70" s="24">
        <f t="shared" si="37"/>
      </c>
      <c r="Q70" s="24">
        <f t="shared" si="38"/>
      </c>
      <c r="R70" s="25">
        <f t="shared" si="5"/>
        <v>0</v>
      </c>
      <c r="S70" s="80"/>
      <c r="T70" s="81"/>
      <c r="U70" s="96">
        <f t="shared" si="39"/>
        <v>0</v>
      </c>
      <c r="V70" s="58">
        <f t="shared" si="9"/>
        <v>0</v>
      </c>
      <c r="W70" s="56">
        <f t="shared" si="8"/>
        <v>5000</v>
      </c>
      <c r="X70" s="57">
        <f t="shared" si="40"/>
        <v>1</v>
      </c>
      <c r="Y70" s="56">
        <f t="shared" si="41"/>
        <v>1</v>
      </c>
      <c r="Z70" s="56">
        <f t="shared" si="42"/>
        <v>1</v>
      </c>
      <c r="AA70" s="56">
        <f t="shared" si="43"/>
        <v>1</v>
      </c>
      <c r="AB70" s="56">
        <f t="shared" si="13"/>
        <v>0.010100999999999999</v>
      </c>
      <c r="AC70" s="56">
        <f t="shared" si="14"/>
        <v>0.01010101</v>
      </c>
      <c r="AD70" s="56">
        <f t="shared" si="15"/>
        <v>0.01010101</v>
      </c>
      <c r="AE70" s="28">
        <f t="shared" si="44"/>
      </c>
      <c r="AF70" s="16">
        <f t="shared" si="17"/>
      </c>
      <c r="AG70" s="18">
        <f t="shared" si="18"/>
      </c>
      <c r="AH70" s="18">
        <f t="shared" si="19"/>
      </c>
      <c r="AI70" s="18">
        <f t="shared" si="20"/>
      </c>
      <c r="AJ70" s="18">
        <f t="shared" si="21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36"/>
        <v>0</v>
      </c>
      <c r="K71" s="47"/>
      <c r="L71" s="48"/>
      <c r="M71" s="49"/>
      <c r="N71" s="50"/>
      <c r="O71" s="23">
        <f t="shared" si="2"/>
        <v>0</v>
      </c>
      <c r="P71" s="24">
        <f t="shared" si="37"/>
      </c>
      <c r="Q71" s="24">
        <f t="shared" si="38"/>
      </c>
      <c r="R71" s="25">
        <f t="shared" si="5"/>
        <v>0</v>
      </c>
      <c r="S71" s="80"/>
      <c r="T71" s="81"/>
      <c r="U71" s="96">
        <f t="shared" si="39"/>
        <v>0</v>
      </c>
      <c r="V71" s="58">
        <f t="shared" si="9"/>
        <v>0</v>
      </c>
      <c r="W71" s="56">
        <f t="shared" si="8"/>
        <v>5000</v>
      </c>
      <c r="X71" s="57">
        <f t="shared" si="40"/>
        <v>1</v>
      </c>
      <c r="Y71" s="56">
        <f t="shared" si="41"/>
        <v>1</v>
      </c>
      <c r="Z71" s="56">
        <f t="shared" si="42"/>
        <v>1</v>
      </c>
      <c r="AA71" s="56">
        <f t="shared" si="43"/>
        <v>1</v>
      </c>
      <c r="AB71" s="56">
        <f t="shared" si="13"/>
        <v>0.010100999999999999</v>
      </c>
      <c r="AC71" s="56">
        <f t="shared" si="14"/>
        <v>0.01010101</v>
      </c>
      <c r="AD71" s="56">
        <f t="shared" si="15"/>
        <v>0.01010101</v>
      </c>
      <c r="AE71" s="28">
        <f t="shared" si="44"/>
      </c>
      <c r="AF71" s="16">
        <f t="shared" si="17"/>
      </c>
      <c r="AG71" s="18">
        <f t="shared" si="18"/>
      </c>
      <c r="AH71" s="18">
        <f t="shared" si="19"/>
      </c>
      <c r="AI71" s="18">
        <f t="shared" si="20"/>
      </c>
      <c r="AJ71" s="18">
        <f t="shared" si="21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36"/>
        <v>0</v>
      </c>
      <c r="K72" s="47"/>
      <c r="L72" s="48"/>
      <c r="M72" s="49"/>
      <c r="N72" s="50"/>
      <c r="O72" s="23">
        <f t="shared" si="2"/>
        <v>0</v>
      </c>
      <c r="P72" s="24">
        <f t="shared" si="37"/>
      </c>
      <c r="Q72" s="24">
        <f t="shared" si="38"/>
      </c>
      <c r="R72" s="25">
        <f t="shared" si="5"/>
        <v>0</v>
      </c>
      <c r="S72" s="80"/>
      <c r="T72" s="81"/>
      <c r="U72" s="96">
        <f t="shared" si="39"/>
        <v>0</v>
      </c>
      <c r="V72" s="58">
        <f t="shared" si="9"/>
        <v>0</v>
      </c>
      <c r="W72" s="56">
        <f t="shared" si="8"/>
        <v>5000</v>
      </c>
      <c r="X72" s="57">
        <f t="shared" si="40"/>
        <v>1</v>
      </c>
      <c r="Y72" s="56">
        <f t="shared" si="41"/>
        <v>1</v>
      </c>
      <c r="Z72" s="56">
        <f t="shared" si="42"/>
        <v>1</v>
      </c>
      <c r="AA72" s="56">
        <f t="shared" si="43"/>
        <v>1</v>
      </c>
      <c r="AB72" s="56">
        <f t="shared" si="13"/>
        <v>0.010100999999999999</v>
      </c>
      <c r="AC72" s="56">
        <f t="shared" si="14"/>
        <v>0.01010101</v>
      </c>
      <c r="AD72" s="56">
        <f t="shared" si="15"/>
        <v>0.01010101</v>
      </c>
      <c r="AE72" s="28">
        <f t="shared" si="44"/>
      </c>
      <c r="AF72" s="16">
        <f t="shared" si="17"/>
      </c>
      <c r="AG72" s="18">
        <f t="shared" si="18"/>
      </c>
      <c r="AH72" s="18">
        <f t="shared" si="19"/>
      </c>
      <c r="AI72" s="18">
        <f t="shared" si="20"/>
      </c>
      <c r="AJ72" s="18">
        <f t="shared" si="21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36"/>
        <v>0</v>
      </c>
      <c r="K73" s="47"/>
      <c r="L73" s="48"/>
      <c r="M73" s="49"/>
      <c r="N73" s="50"/>
      <c r="O73" s="23">
        <f t="shared" si="2"/>
        <v>0</v>
      </c>
      <c r="P73" s="24">
        <f t="shared" si="37"/>
      </c>
      <c r="Q73" s="24">
        <f t="shared" si="38"/>
      </c>
      <c r="R73" s="25">
        <f t="shared" si="5"/>
        <v>0</v>
      </c>
      <c r="S73" s="80"/>
      <c r="T73" s="81"/>
      <c r="U73" s="96">
        <f t="shared" si="39"/>
        <v>0</v>
      </c>
      <c r="V73" s="58">
        <f t="shared" si="9"/>
        <v>0</v>
      </c>
      <c r="W73" s="56">
        <f t="shared" si="8"/>
        <v>5000</v>
      </c>
      <c r="X73" s="57">
        <f t="shared" si="40"/>
        <v>1</v>
      </c>
      <c r="Y73" s="56">
        <f t="shared" si="41"/>
        <v>1</v>
      </c>
      <c r="Z73" s="56">
        <f t="shared" si="42"/>
        <v>1</v>
      </c>
      <c r="AA73" s="56">
        <f t="shared" si="43"/>
        <v>1</v>
      </c>
      <c r="AB73" s="56">
        <f t="shared" si="13"/>
        <v>0.010100999999999999</v>
      </c>
      <c r="AC73" s="56">
        <f t="shared" si="14"/>
        <v>0.01010101</v>
      </c>
      <c r="AD73" s="56">
        <f t="shared" si="15"/>
        <v>0.01010101</v>
      </c>
      <c r="AE73" s="28">
        <f t="shared" si="44"/>
      </c>
      <c r="AF73" s="16">
        <f t="shared" si="17"/>
      </c>
      <c r="AG73" s="18">
        <f t="shared" si="18"/>
      </c>
      <c r="AH73" s="18">
        <f t="shared" si="19"/>
      </c>
      <c r="AI73" s="18">
        <f t="shared" si="20"/>
      </c>
      <c r="AJ73" s="18">
        <f t="shared" si="21"/>
      </c>
    </row>
    <row r="74" spans="1:36" s="4" customFormat="1" ht="16.5" customHeight="1">
      <c r="A74" s="10">
        <f aca="true" t="shared" si="45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46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47" ref="O74:O89">IF(P74=Q74,MIN(K74,M74),CHOOSE(MATCH(R74,P74:Q74),K74,M74))</f>
        <v>0</v>
      </c>
      <c r="P74" s="24">
        <f aca="true" t="shared" si="48" ref="P74:P89">IF(OR(K74="",K74=0),"",VLOOKUP(K74,TempsPoints,3,TRUE)-10*L74)</f>
      </c>
      <c r="Q74" s="24">
        <f aca="true" t="shared" si="49" ref="Q74:Q89">IF(OR(M74="",M74=0),"",VLOOKUP(M74,TempsPoints,3,TRUE)-10*N74)</f>
      </c>
      <c r="R74" s="25">
        <f aca="true" t="shared" si="50" ref="R74:R89">MAX(P74:Q74)</f>
        <v>0</v>
      </c>
      <c r="S74" s="80"/>
      <c r="T74" s="81"/>
      <c r="U74" s="96">
        <f aca="true" t="shared" si="51" ref="U74:U89">(S74*VLOOKUP("Plaque",LancerPoints,2,FALSE))+(T74*VLOOKUP("Centre",LancerPoints,2,FALSE))</f>
        <v>0</v>
      </c>
      <c r="V74" s="58">
        <f t="shared" si="9"/>
        <v>0</v>
      </c>
      <c r="W74" s="56">
        <f t="shared" si="8"/>
        <v>5000</v>
      </c>
      <c r="X74" s="57">
        <f aca="true" t="shared" si="52" ref="X74:X89">RANK(W74,$W$10:$W$89,1)</f>
        <v>1</v>
      </c>
      <c r="Y74" s="56">
        <f aca="true" t="shared" si="53" ref="Y74:Y89">RANK(J74,$J$10:$J$89,1)</f>
        <v>1</v>
      </c>
      <c r="Z74" s="56">
        <f aca="true" t="shared" si="54" ref="Z74:Z89">RANK(U74,$U$10:$U$89,1)</f>
        <v>1</v>
      </c>
      <c r="AA74" s="56">
        <f aca="true" t="shared" si="55" ref="AA74:AA89">RANK(R74,$R$10:$R$89,1)</f>
        <v>1</v>
      </c>
      <c r="AB74" s="56">
        <f t="shared" si="13"/>
        <v>0.010100999999999999</v>
      </c>
      <c r="AC74" s="56">
        <f t="shared" si="14"/>
        <v>0.01010101</v>
      </c>
      <c r="AD74" s="56">
        <f t="shared" si="15"/>
        <v>0.01010101</v>
      </c>
      <c r="AE74" s="28">
        <f aca="true" t="shared" si="56" ref="AE74:AE89">IF(V74=0,"",RANK(AD74,$AD$10:$AD$89,0))</f>
      </c>
      <c r="AF74" s="16">
        <f t="shared" si="17"/>
      </c>
      <c r="AG74" s="18">
        <f t="shared" si="18"/>
      </c>
      <c r="AH74" s="18">
        <f t="shared" si="19"/>
      </c>
      <c r="AI74" s="18">
        <f t="shared" si="20"/>
      </c>
      <c r="AJ74" s="18">
        <f t="shared" si="21"/>
      </c>
    </row>
    <row r="75" spans="1:36" s="4" customFormat="1" ht="16.5" customHeight="1">
      <c r="A75" s="10">
        <f t="shared" si="45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46"/>
        <v>0</v>
      </c>
      <c r="K75" s="47"/>
      <c r="L75" s="48"/>
      <c r="M75" s="49"/>
      <c r="N75" s="50"/>
      <c r="O75" s="23">
        <f t="shared" si="47"/>
        <v>0</v>
      </c>
      <c r="P75" s="24">
        <f t="shared" si="48"/>
      </c>
      <c r="Q75" s="24">
        <f t="shared" si="49"/>
      </c>
      <c r="R75" s="25">
        <f t="shared" si="50"/>
        <v>0</v>
      </c>
      <c r="S75" s="80"/>
      <c r="T75" s="81"/>
      <c r="U75" s="96">
        <f t="shared" si="51"/>
        <v>0</v>
      </c>
      <c r="V75" s="58">
        <f t="shared" si="9"/>
        <v>0</v>
      </c>
      <c r="W75" s="56">
        <f aca="true" t="shared" si="57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52"/>
        <v>1</v>
      </c>
      <c r="Y75" s="56">
        <f t="shared" si="53"/>
        <v>1</v>
      </c>
      <c r="Z75" s="56">
        <f t="shared" si="54"/>
        <v>1</v>
      </c>
      <c r="AA75" s="56">
        <f t="shared" si="55"/>
        <v>1</v>
      </c>
      <c r="AB75" s="56">
        <f aca="true" t="shared" si="58" ref="AB75:AB89">Y75/100+Z75/10000+AA75/1000000</f>
        <v>0.010100999999999999</v>
      </c>
      <c r="AC75" s="56">
        <f aca="true" t="shared" si="59" ref="AC75:AC89">X75/100+AB75/100</f>
        <v>0.01010101</v>
      </c>
      <c r="AD75" s="56">
        <f aca="true" t="shared" si="60" ref="AD75:AD89">AC75+V75</f>
        <v>0.01010101</v>
      </c>
      <c r="AE75" s="28">
        <f t="shared" si="56"/>
      </c>
      <c r="AF75" s="16">
        <f t="shared" si="17"/>
      </c>
      <c r="AG75" s="18">
        <f t="shared" si="18"/>
      </c>
      <c r="AH75" s="18">
        <f t="shared" si="19"/>
      </c>
      <c r="AI75" s="18">
        <f t="shared" si="20"/>
      </c>
      <c r="AJ75" s="18">
        <f t="shared" si="21"/>
      </c>
    </row>
    <row r="76" spans="1:36" s="4" customFormat="1" ht="16.5" customHeight="1">
      <c r="A76" s="10">
        <f t="shared" si="45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46"/>
        <v>0</v>
      </c>
      <c r="K76" s="47"/>
      <c r="L76" s="48"/>
      <c r="M76" s="49"/>
      <c r="N76" s="50"/>
      <c r="O76" s="23">
        <f t="shared" si="47"/>
        <v>0</v>
      </c>
      <c r="P76" s="24">
        <f t="shared" si="48"/>
      </c>
      <c r="Q76" s="24">
        <f t="shared" si="49"/>
      </c>
      <c r="R76" s="25">
        <f t="shared" si="50"/>
        <v>0</v>
      </c>
      <c r="S76" s="80"/>
      <c r="T76" s="81"/>
      <c r="U76" s="96">
        <f t="shared" si="51"/>
        <v>0</v>
      </c>
      <c r="V76" s="58">
        <f t="shared" si="9"/>
        <v>0</v>
      </c>
      <c r="W76" s="56">
        <f t="shared" si="57"/>
        <v>5000</v>
      </c>
      <c r="X76" s="57">
        <f t="shared" si="52"/>
        <v>1</v>
      </c>
      <c r="Y76" s="56">
        <f t="shared" si="53"/>
        <v>1</v>
      </c>
      <c r="Z76" s="56">
        <f t="shared" si="54"/>
        <v>1</v>
      </c>
      <c r="AA76" s="56">
        <f t="shared" si="55"/>
        <v>1</v>
      </c>
      <c r="AB76" s="56">
        <f t="shared" si="58"/>
        <v>0.010100999999999999</v>
      </c>
      <c r="AC76" s="56">
        <f t="shared" si="59"/>
        <v>0.01010101</v>
      </c>
      <c r="AD76" s="56">
        <f t="shared" si="60"/>
        <v>0.01010101</v>
      </c>
      <c r="AE76" s="28">
        <f t="shared" si="56"/>
      </c>
      <c r="AF76" s="16">
        <f t="shared" si="17"/>
      </c>
      <c r="AG76" s="18">
        <f t="shared" si="18"/>
      </c>
      <c r="AH76" s="18">
        <f t="shared" si="19"/>
      </c>
      <c r="AI76" s="18">
        <f t="shared" si="20"/>
      </c>
      <c r="AJ76" s="18">
        <f t="shared" si="21"/>
      </c>
    </row>
    <row r="77" spans="1:36" s="4" customFormat="1" ht="16.5" customHeight="1">
      <c r="A77" s="10">
        <f t="shared" si="45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46"/>
        <v>0</v>
      </c>
      <c r="K77" s="47"/>
      <c r="L77" s="48"/>
      <c r="M77" s="49"/>
      <c r="N77" s="50"/>
      <c r="O77" s="23">
        <f t="shared" si="47"/>
        <v>0</v>
      </c>
      <c r="P77" s="24">
        <f t="shared" si="48"/>
      </c>
      <c r="Q77" s="24">
        <f t="shared" si="49"/>
      </c>
      <c r="R77" s="25">
        <f t="shared" si="50"/>
        <v>0</v>
      </c>
      <c r="S77" s="80"/>
      <c r="T77" s="81"/>
      <c r="U77" s="96">
        <f t="shared" si="51"/>
        <v>0</v>
      </c>
      <c r="V77" s="58">
        <f t="shared" si="9"/>
        <v>0</v>
      </c>
      <c r="W77" s="56">
        <f t="shared" si="57"/>
        <v>5000</v>
      </c>
      <c r="X77" s="57">
        <f t="shared" si="52"/>
        <v>1</v>
      </c>
      <c r="Y77" s="56">
        <f t="shared" si="53"/>
        <v>1</v>
      </c>
      <c r="Z77" s="56">
        <f t="shared" si="54"/>
        <v>1</v>
      </c>
      <c r="AA77" s="56">
        <f t="shared" si="55"/>
        <v>1</v>
      </c>
      <c r="AB77" s="56">
        <f t="shared" si="58"/>
        <v>0.010100999999999999</v>
      </c>
      <c r="AC77" s="56">
        <f t="shared" si="59"/>
        <v>0.01010101</v>
      </c>
      <c r="AD77" s="56">
        <f t="shared" si="60"/>
        <v>0.01010101</v>
      </c>
      <c r="AE77" s="28">
        <f t="shared" si="56"/>
      </c>
      <c r="AF77" s="16">
        <f t="shared" si="17"/>
      </c>
      <c r="AG77" s="18">
        <f t="shared" si="18"/>
      </c>
      <c r="AH77" s="18">
        <f t="shared" si="19"/>
      </c>
      <c r="AI77" s="18">
        <f t="shared" si="20"/>
      </c>
      <c r="AJ77" s="18">
        <f t="shared" si="21"/>
      </c>
    </row>
    <row r="78" spans="1:36" s="4" customFormat="1" ht="16.5" customHeight="1">
      <c r="A78" s="10">
        <f t="shared" si="45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46"/>
        <v>0</v>
      </c>
      <c r="K78" s="47"/>
      <c r="L78" s="48"/>
      <c r="M78" s="49"/>
      <c r="N78" s="50"/>
      <c r="O78" s="23">
        <f t="shared" si="47"/>
        <v>0</v>
      </c>
      <c r="P78" s="24">
        <f t="shared" si="48"/>
      </c>
      <c r="Q78" s="24">
        <f t="shared" si="49"/>
      </c>
      <c r="R78" s="25">
        <f t="shared" si="50"/>
        <v>0</v>
      </c>
      <c r="S78" s="80"/>
      <c r="T78" s="81"/>
      <c r="U78" s="96">
        <f t="shared" si="51"/>
        <v>0</v>
      </c>
      <c r="V78" s="58">
        <f aca="true" t="shared" si="61" ref="V78:V89">U78+R78+J78</f>
        <v>0</v>
      </c>
      <c r="W78" s="56">
        <f t="shared" si="57"/>
        <v>5000</v>
      </c>
      <c r="X78" s="57">
        <f t="shared" si="52"/>
        <v>1</v>
      </c>
      <c r="Y78" s="56">
        <f t="shared" si="53"/>
        <v>1</v>
      </c>
      <c r="Z78" s="56">
        <f t="shared" si="54"/>
        <v>1</v>
      </c>
      <c r="AA78" s="56">
        <f t="shared" si="55"/>
        <v>1</v>
      </c>
      <c r="AB78" s="56">
        <f t="shared" si="58"/>
        <v>0.010100999999999999</v>
      </c>
      <c r="AC78" s="56">
        <f t="shared" si="59"/>
        <v>0.01010101</v>
      </c>
      <c r="AD78" s="56">
        <f t="shared" si="60"/>
        <v>0.01010101</v>
      </c>
      <c r="AE78" s="28">
        <f t="shared" si="56"/>
      </c>
      <c r="AF78" s="16">
        <f aca="true" t="shared" si="62" ref="AF78:AF89">IF(AE78=1,"1er:",IF(AE78=2,"2e:",IF(AE78=3,"3e:","")))</f>
      </c>
      <c r="AG78" s="18">
        <f aca="true" t="shared" si="63" ref="AG78:AG89">IF(AE78=1,C78,IF(AE78=2,C78,IF(AE78=3,C78,"")))</f>
      </c>
      <c r="AH78" s="18">
        <f aca="true" t="shared" si="64" ref="AH78:AH89">IF(AE78=1,B78,IF(AE78=2,B78,IF(AE78=3,B78,"")))</f>
      </c>
      <c r="AI78" s="18">
        <f aca="true" t="shared" si="65" ref="AI78:AI89">IF(AE78=1,"de",IF(AE78=2,"de",IF(AE78=3,"de","")))</f>
      </c>
      <c r="AJ78" s="18">
        <f aca="true" t="shared" si="66" ref="AJ78:AJ89">IF(AE78=1,D78,IF(AE78=2,D78,IF(AE78=3,D78,"")))</f>
      </c>
    </row>
    <row r="79" spans="1:36" s="4" customFormat="1" ht="16.5" customHeight="1">
      <c r="A79" s="10">
        <f t="shared" si="45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46"/>
        <v>0</v>
      </c>
      <c r="K79" s="47"/>
      <c r="L79" s="48"/>
      <c r="M79" s="49"/>
      <c r="N79" s="50"/>
      <c r="O79" s="23">
        <f t="shared" si="47"/>
        <v>0</v>
      </c>
      <c r="P79" s="24">
        <f t="shared" si="48"/>
      </c>
      <c r="Q79" s="24">
        <f t="shared" si="49"/>
      </c>
      <c r="R79" s="25">
        <f t="shared" si="50"/>
        <v>0</v>
      </c>
      <c r="S79" s="80"/>
      <c r="T79" s="81"/>
      <c r="U79" s="96">
        <f t="shared" si="51"/>
        <v>0</v>
      </c>
      <c r="V79" s="58">
        <f t="shared" si="61"/>
        <v>0</v>
      </c>
      <c r="W79" s="56">
        <f t="shared" si="57"/>
        <v>5000</v>
      </c>
      <c r="X79" s="57">
        <f t="shared" si="52"/>
        <v>1</v>
      </c>
      <c r="Y79" s="56">
        <f t="shared" si="53"/>
        <v>1</v>
      </c>
      <c r="Z79" s="56">
        <f t="shared" si="54"/>
        <v>1</v>
      </c>
      <c r="AA79" s="56">
        <f t="shared" si="55"/>
        <v>1</v>
      </c>
      <c r="AB79" s="56">
        <f t="shared" si="58"/>
        <v>0.010100999999999999</v>
      </c>
      <c r="AC79" s="56">
        <f t="shared" si="59"/>
        <v>0.01010101</v>
      </c>
      <c r="AD79" s="56">
        <f t="shared" si="60"/>
        <v>0.01010101</v>
      </c>
      <c r="AE79" s="28">
        <f t="shared" si="56"/>
      </c>
      <c r="AF79" s="16">
        <f t="shared" si="62"/>
      </c>
      <c r="AG79" s="18">
        <f t="shared" si="63"/>
      </c>
      <c r="AH79" s="18">
        <f t="shared" si="64"/>
      </c>
      <c r="AI79" s="18">
        <f t="shared" si="65"/>
      </c>
      <c r="AJ79" s="18">
        <f t="shared" si="66"/>
      </c>
    </row>
    <row r="80" spans="1:36" s="4" customFormat="1" ht="16.5" customHeight="1">
      <c r="A80" s="10">
        <f t="shared" si="45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46"/>
        <v>0</v>
      </c>
      <c r="K80" s="47"/>
      <c r="L80" s="48"/>
      <c r="M80" s="49"/>
      <c r="N80" s="50"/>
      <c r="O80" s="23">
        <f t="shared" si="47"/>
        <v>0</v>
      </c>
      <c r="P80" s="24">
        <f t="shared" si="48"/>
      </c>
      <c r="Q80" s="24">
        <f t="shared" si="49"/>
      </c>
      <c r="R80" s="25">
        <f t="shared" si="50"/>
        <v>0</v>
      </c>
      <c r="S80" s="80"/>
      <c r="T80" s="81"/>
      <c r="U80" s="96">
        <f t="shared" si="51"/>
        <v>0</v>
      </c>
      <c r="V80" s="58">
        <f t="shared" si="61"/>
        <v>0</v>
      </c>
      <c r="W80" s="56">
        <f t="shared" si="57"/>
        <v>5000</v>
      </c>
      <c r="X80" s="57">
        <f t="shared" si="52"/>
        <v>1</v>
      </c>
      <c r="Y80" s="56">
        <f t="shared" si="53"/>
        <v>1</v>
      </c>
      <c r="Z80" s="56">
        <f t="shared" si="54"/>
        <v>1</v>
      </c>
      <c r="AA80" s="56">
        <f t="shared" si="55"/>
        <v>1</v>
      </c>
      <c r="AB80" s="56">
        <f t="shared" si="58"/>
        <v>0.010100999999999999</v>
      </c>
      <c r="AC80" s="56">
        <f t="shared" si="59"/>
        <v>0.01010101</v>
      </c>
      <c r="AD80" s="56">
        <f t="shared" si="60"/>
        <v>0.01010101</v>
      </c>
      <c r="AE80" s="28">
        <f t="shared" si="56"/>
      </c>
      <c r="AF80" s="16">
        <f t="shared" si="62"/>
      </c>
      <c r="AG80" s="18">
        <f t="shared" si="63"/>
      </c>
      <c r="AH80" s="18">
        <f t="shared" si="64"/>
      </c>
      <c r="AI80" s="18">
        <f t="shared" si="65"/>
      </c>
      <c r="AJ80" s="18">
        <f t="shared" si="66"/>
      </c>
    </row>
    <row r="81" spans="1:36" s="4" customFormat="1" ht="16.5" customHeight="1">
      <c r="A81" s="10">
        <f t="shared" si="45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46"/>
        <v>0</v>
      </c>
      <c r="K81" s="47"/>
      <c r="L81" s="48"/>
      <c r="M81" s="49"/>
      <c r="N81" s="50"/>
      <c r="O81" s="23">
        <f t="shared" si="47"/>
        <v>0</v>
      </c>
      <c r="P81" s="24">
        <f t="shared" si="48"/>
      </c>
      <c r="Q81" s="24">
        <f t="shared" si="49"/>
      </c>
      <c r="R81" s="25">
        <f t="shared" si="50"/>
        <v>0</v>
      </c>
      <c r="S81" s="80"/>
      <c r="T81" s="81"/>
      <c r="U81" s="96">
        <f t="shared" si="51"/>
        <v>0</v>
      </c>
      <c r="V81" s="58">
        <f t="shared" si="61"/>
        <v>0</v>
      </c>
      <c r="W81" s="56">
        <f t="shared" si="57"/>
        <v>5000</v>
      </c>
      <c r="X81" s="57">
        <f t="shared" si="52"/>
        <v>1</v>
      </c>
      <c r="Y81" s="56">
        <f t="shared" si="53"/>
        <v>1</v>
      </c>
      <c r="Z81" s="56">
        <f t="shared" si="54"/>
        <v>1</v>
      </c>
      <c r="AA81" s="56">
        <f t="shared" si="55"/>
        <v>1</v>
      </c>
      <c r="AB81" s="56">
        <f t="shared" si="58"/>
        <v>0.010100999999999999</v>
      </c>
      <c r="AC81" s="56">
        <f t="shared" si="59"/>
        <v>0.01010101</v>
      </c>
      <c r="AD81" s="56">
        <f t="shared" si="60"/>
        <v>0.01010101</v>
      </c>
      <c r="AE81" s="28">
        <f t="shared" si="56"/>
      </c>
      <c r="AF81" s="16">
        <f t="shared" si="62"/>
      </c>
      <c r="AG81" s="18">
        <f t="shared" si="63"/>
      </c>
      <c r="AH81" s="18">
        <f t="shared" si="64"/>
      </c>
      <c r="AI81" s="18">
        <f t="shared" si="65"/>
      </c>
      <c r="AJ81" s="18">
        <f t="shared" si="66"/>
      </c>
    </row>
    <row r="82" spans="1:36" s="4" customFormat="1" ht="16.5" customHeight="1">
      <c r="A82" s="10">
        <f t="shared" si="45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46"/>
        <v>0</v>
      </c>
      <c r="K82" s="47"/>
      <c r="L82" s="48"/>
      <c r="M82" s="49"/>
      <c r="N82" s="50"/>
      <c r="O82" s="23">
        <f t="shared" si="47"/>
        <v>0</v>
      </c>
      <c r="P82" s="24">
        <f t="shared" si="48"/>
      </c>
      <c r="Q82" s="24">
        <f t="shared" si="49"/>
      </c>
      <c r="R82" s="25">
        <f t="shared" si="50"/>
        <v>0</v>
      </c>
      <c r="S82" s="80"/>
      <c r="T82" s="81"/>
      <c r="U82" s="96">
        <f t="shared" si="51"/>
        <v>0</v>
      </c>
      <c r="V82" s="58">
        <f t="shared" si="61"/>
        <v>0</v>
      </c>
      <c r="W82" s="56">
        <f t="shared" si="57"/>
        <v>5000</v>
      </c>
      <c r="X82" s="57">
        <f t="shared" si="52"/>
        <v>1</v>
      </c>
      <c r="Y82" s="56">
        <f t="shared" si="53"/>
        <v>1</v>
      </c>
      <c r="Z82" s="56">
        <f t="shared" si="54"/>
        <v>1</v>
      </c>
      <c r="AA82" s="56">
        <f t="shared" si="55"/>
        <v>1</v>
      </c>
      <c r="AB82" s="56">
        <f t="shared" si="58"/>
        <v>0.010100999999999999</v>
      </c>
      <c r="AC82" s="56">
        <f t="shared" si="59"/>
        <v>0.01010101</v>
      </c>
      <c r="AD82" s="56">
        <f t="shared" si="60"/>
        <v>0.01010101</v>
      </c>
      <c r="AE82" s="28">
        <f t="shared" si="56"/>
      </c>
      <c r="AF82" s="16">
        <f t="shared" si="62"/>
      </c>
      <c r="AG82" s="18">
        <f t="shared" si="63"/>
      </c>
      <c r="AH82" s="18">
        <f t="shared" si="64"/>
      </c>
      <c r="AI82" s="18">
        <f t="shared" si="65"/>
      </c>
      <c r="AJ82" s="18">
        <f t="shared" si="66"/>
      </c>
    </row>
    <row r="83" spans="1:36" s="4" customFormat="1" ht="16.5" customHeight="1">
      <c r="A83" s="10">
        <f t="shared" si="45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46"/>
        <v>0</v>
      </c>
      <c r="K83" s="47"/>
      <c r="L83" s="48"/>
      <c r="M83" s="49"/>
      <c r="N83" s="50"/>
      <c r="O83" s="23">
        <f t="shared" si="47"/>
        <v>0</v>
      </c>
      <c r="P83" s="24">
        <f t="shared" si="48"/>
      </c>
      <c r="Q83" s="24">
        <f t="shared" si="49"/>
      </c>
      <c r="R83" s="25">
        <f t="shared" si="50"/>
        <v>0</v>
      </c>
      <c r="S83" s="80"/>
      <c r="T83" s="81"/>
      <c r="U83" s="96">
        <f t="shared" si="51"/>
        <v>0</v>
      </c>
      <c r="V83" s="58">
        <f t="shared" si="61"/>
        <v>0</v>
      </c>
      <c r="W83" s="56">
        <f t="shared" si="57"/>
        <v>5000</v>
      </c>
      <c r="X83" s="57">
        <f t="shared" si="52"/>
        <v>1</v>
      </c>
      <c r="Y83" s="56">
        <f t="shared" si="53"/>
        <v>1</v>
      </c>
      <c r="Z83" s="56">
        <f t="shared" si="54"/>
        <v>1</v>
      </c>
      <c r="AA83" s="56">
        <f t="shared" si="55"/>
        <v>1</v>
      </c>
      <c r="AB83" s="56">
        <f t="shared" si="58"/>
        <v>0.010100999999999999</v>
      </c>
      <c r="AC83" s="56">
        <f t="shared" si="59"/>
        <v>0.01010101</v>
      </c>
      <c r="AD83" s="56">
        <f t="shared" si="60"/>
        <v>0.01010101</v>
      </c>
      <c r="AE83" s="28">
        <f t="shared" si="56"/>
      </c>
      <c r="AF83" s="16">
        <f t="shared" si="62"/>
      </c>
      <c r="AG83" s="18">
        <f t="shared" si="63"/>
      </c>
      <c r="AH83" s="18">
        <f t="shared" si="64"/>
      </c>
      <c r="AI83" s="18">
        <f t="shared" si="65"/>
      </c>
      <c r="AJ83" s="18">
        <f t="shared" si="66"/>
      </c>
    </row>
    <row r="84" spans="1:36" s="4" customFormat="1" ht="16.5" customHeight="1">
      <c r="A84" s="10">
        <f t="shared" si="45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46"/>
        <v>0</v>
      </c>
      <c r="K84" s="47"/>
      <c r="L84" s="48"/>
      <c r="M84" s="49"/>
      <c r="N84" s="50"/>
      <c r="O84" s="23">
        <f t="shared" si="47"/>
        <v>0</v>
      </c>
      <c r="P84" s="24">
        <f t="shared" si="48"/>
      </c>
      <c r="Q84" s="24">
        <f t="shared" si="49"/>
      </c>
      <c r="R84" s="25">
        <f t="shared" si="50"/>
        <v>0</v>
      </c>
      <c r="S84" s="80"/>
      <c r="T84" s="81"/>
      <c r="U84" s="96">
        <f t="shared" si="51"/>
        <v>0</v>
      </c>
      <c r="V84" s="58">
        <f t="shared" si="61"/>
        <v>0</v>
      </c>
      <c r="W84" s="56">
        <f t="shared" si="57"/>
        <v>5000</v>
      </c>
      <c r="X84" s="57">
        <f t="shared" si="52"/>
        <v>1</v>
      </c>
      <c r="Y84" s="56">
        <f t="shared" si="53"/>
        <v>1</v>
      </c>
      <c r="Z84" s="56">
        <f t="shared" si="54"/>
        <v>1</v>
      </c>
      <c r="AA84" s="56">
        <f t="shared" si="55"/>
        <v>1</v>
      </c>
      <c r="AB84" s="56">
        <f t="shared" si="58"/>
        <v>0.010100999999999999</v>
      </c>
      <c r="AC84" s="56">
        <f t="shared" si="59"/>
        <v>0.01010101</v>
      </c>
      <c r="AD84" s="56">
        <f t="shared" si="60"/>
        <v>0.01010101</v>
      </c>
      <c r="AE84" s="28">
        <f t="shared" si="56"/>
      </c>
      <c r="AF84" s="16">
        <f t="shared" si="62"/>
      </c>
      <c r="AG84" s="18">
        <f t="shared" si="63"/>
      </c>
      <c r="AH84" s="18">
        <f t="shared" si="64"/>
      </c>
      <c r="AI84" s="18">
        <f t="shared" si="65"/>
      </c>
      <c r="AJ84" s="18">
        <f t="shared" si="66"/>
      </c>
    </row>
    <row r="85" spans="1:36" s="4" customFormat="1" ht="16.5" customHeight="1">
      <c r="A85" s="10">
        <f t="shared" si="45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46"/>
        <v>0</v>
      </c>
      <c r="K85" s="47"/>
      <c r="L85" s="48"/>
      <c r="M85" s="49"/>
      <c r="N85" s="50"/>
      <c r="O85" s="23">
        <f t="shared" si="47"/>
        <v>0</v>
      </c>
      <c r="P85" s="24">
        <f t="shared" si="48"/>
      </c>
      <c r="Q85" s="24">
        <f t="shared" si="49"/>
      </c>
      <c r="R85" s="25">
        <f t="shared" si="50"/>
        <v>0</v>
      </c>
      <c r="S85" s="80"/>
      <c r="T85" s="81"/>
      <c r="U85" s="96">
        <f t="shared" si="51"/>
        <v>0</v>
      </c>
      <c r="V85" s="58">
        <f t="shared" si="61"/>
        <v>0</v>
      </c>
      <c r="W85" s="56">
        <f t="shared" si="57"/>
        <v>5000</v>
      </c>
      <c r="X85" s="57">
        <f t="shared" si="52"/>
        <v>1</v>
      </c>
      <c r="Y85" s="56">
        <f t="shared" si="53"/>
        <v>1</v>
      </c>
      <c r="Z85" s="56">
        <f t="shared" si="54"/>
        <v>1</v>
      </c>
      <c r="AA85" s="56">
        <f t="shared" si="55"/>
        <v>1</v>
      </c>
      <c r="AB85" s="56">
        <f t="shared" si="58"/>
        <v>0.010100999999999999</v>
      </c>
      <c r="AC85" s="56">
        <f t="shared" si="59"/>
        <v>0.01010101</v>
      </c>
      <c r="AD85" s="56">
        <f t="shared" si="60"/>
        <v>0.01010101</v>
      </c>
      <c r="AE85" s="28">
        <f t="shared" si="56"/>
      </c>
      <c r="AF85" s="16">
        <f t="shared" si="62"/>
      </c>
      <c r="AG85" s="18">
        <f t="shared" si="63"/>
      </c>
      <c r="AH85" s="18">
        <f t="shared" si="64"/>
      </c>
      <c r="AI85" s="18">
        <f t="shared" si="65"/>
      </c>
      <c r="AJ85" s="18">
        <f t="shared" si="66"/>
      </c>
    </row>
    <row r="86" spans="1:36" s="4" customFormat="1" ht="16.5" customHeight="1">
      <c r="A86" s="10">
        <f t="shared" si="45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46"/>
        <v>0</v>
      </c>
      <c r="K86" s="47"/>
      <c r="L86" s="48"/>
      <c r="M86" s="49"/>
      <c r="N86" s="50"/>
      <c r="O86" s="23">
        <f t="shared" si="47"/>
        <v>0</v>
      </c>
      <c r="P86" s="24">
        <f t="shared" si="48"/>
      </c>
      <c r="Q86" s="24">
        <f t="shared" si="49"/>
      </c>
      <c r="R86" s="25">
        <f t="shared" si="50"/>
        <v>0</v>
      </c>
      <c r="S86" s="80"/>
      <c r="T86" s="81"/>
      <c r="U86" s="96">
        <f t="shared" si="51"/>
        <v>0</v>
      </c>
      <c r="V86" s="58">
        <f t="shared" si="61"/>
        <v>0</v>
      </c>
      <c r="W86" s="56">
        <f t="shared" si="57"/>
        <v>5000</v>
      </c>
      <c r="X86" s="57">
        <f t="shared" si="52"/>
        <v>1</v>
      </c>
      <c r="Y86" s="56">
        <f t="shared" si="53"/>
        <v>1</v>
      </c>
      <c r="Z86" s="56">
        <f t="shared" si="54"/>
        <v>1</v>
      </c>
      <c r="AA86" s="56">
        <f t="shared" si="55"/>
        <v>1</v>
      </c>
      <c r="AB86" s="56">
        <f t="shared" si="58"/>
        <v>0.010100999999999999</v>
      </c>
      <c r="AC86" s="56">
        <f t="shared" si="59"/>
        <v>0.01010101</v>
      </c>
      <c r="AD86" s="56">
        <f t="shared" si="60"/>
        <v>0.01010101</v>
      </c>
      <c r="AE86" s="28">
        <f t="shared" si="56"/>
      </c>
      <c r="AF86" s="16">
        <f t="shared" si="62"/>
      </c>
      <c r="AG86" s="18">
        <f t="shared" si="63"/>
      </c>
      <c r="AH86" s="18">
        <f t="shared" si="64"/>
      </c>
      <c r="AI86" s="18">
        <f t="shared" si="65"/>
      </c>
      <c r="AJ86" s="18">
        <f t="shared" si="66"/>
      </c>
    </row>
    <row r="87" spans="1:36" s="4" customFormat="1" ht="16.5" customHeight="1">
      <c r="A87" s="10">
        <f t="shared" si="45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46"/>
        <v>0</v>
      </c>
      <c r="K87" s="47"/>
      <c r="L87" s="48"/>
      <c r="M87" s="49"/>
      <c r="N87" s="50"/>
      <c r="O87" s="23">
        <f t="shared" si="47"/>
        <v>0</v>
      </c>
      <c r="P87" s="24">
        <f t="shared" si="48"/>
      </c>
      <c r="Q87" s="24">
        <f t="shared" si="49"/>
      </c>
      <c r="R87" s="25">
        <f t="shared" si="50"/>
        <v>0</v>
      </c>
      <c r="S87" s="80"/>
      <c r="T87" s="81"/>
      <c r="U87" s="96">
        <f t="shared" si="51"/>
        <v>0</v>
      </c>
      <c r="V87" s="58">
        <f t="shared" si="61"/>
        <v>0</v>
      </c>
      <c r="W87" s="56">
        <f t="shared" si="57"/>
        <v>5000</v>
      </c>
      <c r="X87" s="57">
        <f t="shared" si="52"/>
        <v>1</v>
      </c>
      <c r="Y87" s="56">
        <f t="shared" si="53"/>
        <v>1</v>
      </c>
      <c r="Z87" s="56">
        <f t="shared" si="54"/>
        <v>1</v>
      </c>
      <c r="AA87" s="56">
        <f t="shared" si="55"/>
        <v>1</v>
      </c>
      <c r="AB87" s="56">
        <f t="shared" si="58"/>
        <v>0.010100999999999999</v>
      </c>
      <c r="AC87" s="56">
        <f t="shared" si="59"/>
        <v>0.01010101</v>
      </c>
      <c r="AD87" s="56">
        <f t="shared" si="60"/>
        <v>0.01010101</v>
      </c>
      <c r="AE87" s="28">
        <f t="shared" si="56"/>
      </c>
      <c r="AF87" s="16">
        <f t="shared" si="62"/>
      </c>
      <c r="AG87" s="18">
        <f t="shared" si="63"/>
      </c>
      <c r="AH87" s="18">
        <f t="shared" si="64"/>
      </c>
      <c r="AI87" s="18">
        <f t="shared" si="65"/>
      </c>
      <c r="AJ87" s="18">
        <f t="shared" si="66"/>
      </c>
    </row>
    <row r="88" spans="1:36" s="4" customFormat="1" ht="16.5" customHeight="1">
      <c r="A88" s="10">
        <f t="shared" si="45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46"/>
        <v>0</v>
      </c>
      <c r="K88" s="47"/>
      <c r="L88" s="48"/>
      <c r="M88" s="49"/>
      <c r="N88" s="50"/>
      <c r="O88" s="23">
        <f t="shared" si="47"/>
        <v>0</v>
      </c>
      <c r="P88" s="24">
        <f t="shared" si="48"/>
      </c>
      <c r="Q88" s="24">
        <f t="shared" si="49"/>
      </c>
      <c r="R88" s="25">
        <f t="shared" si="50"/>
        <v>0</v>
      </c>
      <c r="S88" s="80"/>
      <c r="T88" s="81"/>
      <c r="U88" s="96">
        <f t="shared" si="51"/>
        <v>0</v>
      </c>
      <c r="V88" s="58">
        <f t="shared" si="61"/>
        <v>0</v>
      </c>
      <c r="W88" s="56">
        <f t="shared" si="57"/>
        <v>5000</v>
      </c>
      <c r="X88" s="57">
        <f t="shared" si="52"/>
        <v>1</v>
      </c>
      <c r="Y88" s="56">
        <f t="shared" si="53"/>
        <v>1</v>
      </c>
      <c r="Z88" s="56">
        <f t="shared" si="54"/>
        <v>1</v>
      </c>
      <c r="AA88" s="56">
        <f t="shared" si="55"/>
        <v>1</v>
      </c>
      <c r="AB88" s="56">
        <f t="shared" si="58"/>
        <v>0.010100999999999999</v>
      </c>
      <c r="AC88" s="56">
        <f t="shared" si="59"/>
        <v>0.01010101</v>
      </c>
      <c r="AD88" s="56">
        <f t="shared" si="60"/>
        <v>0.01010101</v>
      </c>
      <c r="AE88" s="28">
        <f t="shared" si="56"/>
      </c>
      <c r="AF88" s="16">
        <f t="shared" si="62"/>
      </c>
      <c r="AG88" s="18">
        <f t="shared" si="63"/>
      </c>
      <c r="AH88" s="18">
        <f t="shared" si="64"/>
      </c>
      <c r="AI88" s="18">
        <f t="shared" si="65"/>
      </c>
      <c r="AJ88" s="18">
        <f t="shared" si="66"/>
      </c>
    </row>
    <row r="89" spans="1:36" s="4" customFormat="1" ht="16.5" customHeight="1" thickBot="1">
      <c r="A89" s="10">
        <f t="shared" si="45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46"/>
        <v>0</v>
      </c>
      <c r="K89" s="64"/>
      <c r="L89" s="65"/>
      <c r="M89" s="66"/>
      <c r="N89" s="67"/>
      <c r="O89" s="68">
        <f t="shared" si="47"/>
        <v>0</v>
      </c>
      <c r="P89" s="24">
        <f t="shared" si="48"/>
      </c>
      <c r="Q89" s="24">
        <f t="shared" si="49"/>
      </c>
      <c r="R89" s="69">
        <f t="shared" si="50"/>
        <v>0</v>
      </c>
      <c r="S89" s="82"/>
      <c r="T89" s="83"/>
      <c r="U89" s="97">
        <f t="shared" si="51"/>
        <v>0</v>
      </c>
      <c r="V89" s="71">
        <f t="shared" si="61"/>
        <v>0</v>
      </c>
      <c r="W89" s="56">
        <f t="shared" si="57"/>
        <v>5000</v>
      </c>
      <c r="X89" s="73">
        <f t="shared" si="52"/>
        <v>1</v>
      </c>
      <c r="Y89" s="72">
        <f t="shared" si="53"/>
        <v>1</v>
      </c>
      <c r="Z89" s="72">
        <f t="shared" si="54"/>
        <v>1</v>
      </c>
      <c r="AA89" s="72">
        <f t="shared" si="55"/>
        <v>1</v>
      </c>
      <c r="AB89" s="72">
        <f t="shared" si="58"/>
        <v>0.010100999999999999</v>
      </c>
      <c r="AC89" s="72">
        <f t="shared" si="59"/>
        <v>0.01010101</v>
      </c>
      <c r="AD89" s="72">
        <f t="shared" si="60"/>
        <v>0.01010101</v>
      </c>
      <c r="AE89" s="74">
        <f t="shared" si="56"/>
      </c>
      <c r="AF89" s="16">
        <f t="shared" si="62"/>
      </c>
      <c r="AG89" s="18">
        <f t="shared" si="63"/>
      </c>
      <c r="AH89" s="18">
        <f t="shared" si="64"/>
      </c>
      <c r="AI89" s="18">
        <f t="shared" si="65"/>
      </c>
      <c r="AJ89" s="18">
        <f t="shared" si="66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rowBreaks count="1" manualBreakCount="1">
    <brk id="12" max="17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W89"/>
  <sheetViews>
    <sheetView zoomScale="80" zoomScaleNormal="80" zoomScalePageLayoutView="0" workbookViewId="0" topLeftCell="A1">
      <selection activeCell="E7" sqref="E7:J7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37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9U Filles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>IF(AE10=1,"1er:",IF(AE10=2,"2e:",IF(AE10=3,"3e:","")))</f>
      </c>
      <c r="AG10" s="18">
        <f>IF(AE10=1,C10,IF(AE10=2,C10,IF(AE10=3,C10,"")))</f>
      </c>
      <c r="AH10" s="18">
        <f>IF(AE10=1,B10,IF(AE10=2,B10,IF(AE10=3,B10,"")))</f>
      </c>
      <c r="AI10" s="18">
        <f>IF(AE10=1,"de",IF(AE10=2,"de",IF(AE10=3,"de","")))</f>
      </c>
      <c r="AJ10" s="18">
        <f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8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>IF(AE11=1,"1er:",IF(AE11=2,"2e:",IF(AE11=3,"3e:","")))</f>
      </c>
      <c r="AG11" s="18">
        <f>IF(AE11=1,C11,IF(AE11=2,C11,IF(AE11=3,C11,"")))</f>
      </c>
      <c r="AH11" s="18">
        <f>IF(AE11=1,B11,IF(AE11=2,B11,IF(AE11=3,B11,"")))</f>
      </c>
      <c r="AI11" s="18">
        <f>IF(AE11=1,"de",IF(AE11=2,"de",IF(AE11=3,"de","")))</f>
      </c>
      <c r="AJ11" s="18">
        <f>IF(AE11=1,D11,IF(AE11=2,D11,IF(AE11=3,D11,"")))</f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8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>IF(AE12=1,"1er:",IF(AE12=2,"2e:",IF(AE12=3,"3e:","")))</f>
      </c>
      <c r="AG12" s="18">
        <f>IF(AE12=1,C12,IF(AE12=2,C12,IF(AE12=3,C12,"")))</f>
      </c>
      <c r="AH12" s="18">
        <f>IF(AE12=1,B12,IF(AE12=2,B12,IF(AE12=3,B12,"")))</f>
      </c>
      <c r="AI12" s="18">
        <f>IF(AE12=1,"de",IF(AE12=2,"de",IF(AE12=3,"de","")))</f>
      </c>
      <c r="AJ12" s="18">
        <f>IF(AE12=1,D12,IF(AE12=2,D12,IF(AE12=3,D12,"")))</f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8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>IF(AE13=1,"1er:",IF(AE13=2,"2e:",IF(AE13=3,"3e:","")))</f>
      </c>
      <c r="AG13" s="18">
        <f>IF(AE13=1,C13,IF(AE13=2,C13,IF(AE13=3,C13,"")))</f>
      </c>
      <c r="AH13" s="18">
        <f>IF(AE13=1,B13,IF(AE13=2,B13,IF(AE13=3,B13,"")))</f>
      </c>
      <c r="AI13" s="18">
        <f>IF(AE13=1,"de",IF(AE13=2,"de",IF(AE13=3,"de","")))</f>
      </c>
      <c r="AJ13" s="18">
        <f>IF(AE13=1,D13,IF(AE13=2,D13,IF(AE13=3,D13,"")))</f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8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aca="true" t="shared" si="9" ref="AF14:AF77">IF(AE14=1,"1er:",IF(AE14=2,"2e:",IF(AE14=3,"3e:","")))</f>
      </c>
      <c r="AG14" s="18">
        <f aca="true" t="shared" si="10" ref="AG14:AG77">IF(AE14=1,C14,IF(AE14=2,C14,IF(AE14=3,C14,"")))</f>
      </c>
      <c r="AH14" s="18">
        <f aca="true" t="shared" si="11" ref="AH14:AH77">IF(AE14=1,B14,IF(AE14=2,B14,IF(AE14=3,B14,"")))</f>
      </c>
      <c r="AI14" s="18">
        <f aca="true" t="shared" si="12" ref="AI14:AI77">IF(AE14=1,"de",IF(AE14=2,"de",IF(AE14=3,"de","")))</f>
      </c>
      <c r="AJ14" s="18">
        <f aca="true" t="shared" si="13" ref="AJ14:AJ77">IF(AE14=1,D14,IF(AE14=2,D14,IF(AE14=3,D14,"")))</f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8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aca="true" t="shared" si="22" ref="AF15:AF23">IF(AE15=1,"1er:",IF(AE15=2,"2e:",IF(AE15=3,"3e:","")))</f>
      </c>
      <c r="AG15" s="18">
        <f aca="true" t="shared" si="23" ref="AG15:AG23">IF(AE15=1,C15,IF(AE15=2,C15,IF(AE15=3,C15,"")))</f>
      </c>
      <c r="AH15" s="18">
        <f aca="true" t="shared" si="24" ref="AH15:AH23">IF(AE15=1,B15,IF(AE15=2,B15,IF(AE15=3,B15,"")))</f>
      </c>
      <c r="AI15" s="18">
        <f aca="true" t="shared" si="25" ref="AI15:AI23">IF(AE15=1,"de",IF(AE15=2,"de",IF(AE15=3,"de","")))</f>
      </c>
      <c r="AJ15" s="18">
        <f aca="true" t="shared" si="26" ref="AJ15:AJ23">IF(AE15=1,D15,IF(AE15=2,D15,IF(AE15=3,D15,"")))</f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8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22"/>
      </c>
      <c r="AG16" s="18">
        <f t="shared" si="23"/>
      </c>
      <c r="AH16" s="18">
        <f t="shared" si="24"/>
      </c>
      <c r="AI16" s="18">
        <f t="shared" si="25"/>
      </c>
      <c r="AJ16" s="18">
        <f t="shared" si="26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8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22"/>
      </c>
      <c r="AG17" s="18">
        <f t="shared" si="23"/>
      </c>
      <c r="AH17" s="18">
        <f t="shared" si="24"/>
      </c>
      <c r="AI17" s="18">
        <f t="shared" si="25"/>
      </c>
      <c r="AJ17" s="18">
        <f t="shared" si="26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8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t="shared" si="22"/>
      </c>
      <c r="AG18" s="18">
        <f t="shared" si="23"/>
      </c>
      <c r="AH18" s="18">
        <f t="shared" si="24"/>
      </c>
      <c r="AI18" s="18">
        <f t="shared" si="25"/>
      </c>
      <c r="AJ18" s="18">
        <f t="shared" si="26"/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8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t="shared" si="22"/>
      </c>
      <c r="AG19" s="18">
        <f t="shared" si="23"/>
      </c>
      <c r="AH19" s="18">
        <f t="shared" si="24"/>
      </c>
      <c r="AI19" s="18">
        <f t="shared" si="25"/>
      </c>
      <c r="AJ19" s="18">
        <f t="shared" si="26"/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8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22"/>
      </c>
      <c r="AG20" s="18">
        <f t="shared" si="23"/>
      </c>
      <c r="AH20" s="18">
        <f t="shared" si="24"/>
      </c>
      <c r="AI20" s="18">
        <f t="shared" si="25"/>
      </c>
      <c r="AJ20" s="18">
        <f t="shared" si="26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8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t="shared" si="22"/>
      </c>
      <c r="AG21" s="18">
        <f t="shared" si="23"/>
      </c>
      <c r="AH21" s="18">
        <f t="shared" si="24"/>
      </c>
      <c r="AI21" s="18">
        <f t="shared" si="25"/>
      </c>
      <c r="AJ21" s="18">
        <f t="shared" si="26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8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t="shared" si="22"/>
      </c>
      <c r="AG22" s="18">
        <f t="shared" si="23"/>
      </c>
      <c r="AH22" s="18">
        <f t="shared" si="24"/>
      </c>
      <c r="AI22" s="18">
        <f t="shared" si="25"/>
      </c>
      <c r="AJ22" s="18">
        <f t="shared" si="26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8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22"/>
      </c>
      <c r="AG23" s="18">
        <f t="shared" si="23"/>
      </c>
      <c r="AH23" s="18">
        <f t="shared" si="24"/>
      </c>
      <c r="AI23" s="18">
        <f t="shared" si="25"/>
      </c>
      <c r="AJ23" s="18">
        <f t="shared" si="26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8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t="shared" si="9"/>
      </c>
      <c r="AG24" s="18">
        <f t="shared" si="10"/>
      </c>
      <c r="AH24" s="18">
        <f t="shared" si="11"/>
      </c>
      <c r="AI24" s="18">
        <f t="shared" si="12"/>
      </c>
      <c r="AJ24" s="18">
        <f t="shared" si="13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8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t="shared" si="9"/>
      </c>
      <c r="AG25" s="18">
        <f t="shared" si="10"/>
      </c>
      <c r="AH25" s="18">
        <f t="shared" si="11"/>
      </c>
      <c r="AI25" s="18">
        <f t="shared" si="12"/>
      </c>
      <c r="AJ25" s="18">
        <f t="shared" si="13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8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9"/>
      </c>
      <c r="AG26" s="18">
        <f t="shared" si="10"/>
      </c>
      <c r="AH26" s="18">
        <f t="shared" si="11"/>
      </c>
      <c r="AI26" s="18">
        <f t="shared" si="12"/>
      </c>
      <c r="AJ26" s="18">
        <f t="shared" si="13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8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9"/>
      </c>
      <c r="AG27" s="18">
        <f t="shared" si="10"/>
      </c>
      <c r="AH27" s="18">
        <f t="shared" si="11"/>
      </c>
      <c r="AI27" s="18">
        <f t="shared" si="12"/>
      </c>
      <c r="AJ27" s="18">
        <f t="shared" si="13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8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9"/>
      </c>
      <c r="AG28" s="18">
        <f t="shared" si="10"/>
      </c>
      <c r="AH28" s="18">
        <f t="shared" si="11"/>
      </c>
      <c r="AI28" s="18">
        <f t="shared" si="12"/>
      </c>
      <c r="AJ28" s="18">
        <f t="shared" si="13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8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9"/>
      </c>
      <c r="AG29" s="18">
        <f t="shared" si="10"/>
      </c>
      <c r="AH29" s="18">
        <f t="shared" si="11"/>
      </c>
      <c r="AI29" s="18">
        <f t="shared" si="12"/>
      </c>
      <c r="AJ29" s="18">
        <f t="shared" si="13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8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9"/>
      </c>
      <c r="AG30" s="18">
        <f t="shared" si="10"/>
      </c>
      <c r="AH30" s="18">
        <f t="shared" si="11"/>
      </c>
      <c r="AI30" s="18">
        <f t="shared" si="12"/>
      </c>
      <c r="AJ30" s="18">
        <f t="shared" si="13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8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9"/>
      </c>
      <c r="AG31" s="18">
        <f t="shared" si="10"/>
      </c>
      <c r="AH31" s="18">
        <f t="shared" si="11"/>
      </c>
      <c r="AI31" s="18">
        <f t="shared" si="12"/>
      </c>
      <c r="AJ31" s="18">
        <f t="shared" si="13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8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9"/>
      </c>
      <c r="AG32" s="18">
        <f t="shared" si="10"/>
      </c>
      <c r="AH32" s="18">
        <f t="shared" si="11"/>
      </c>
      <c r="AI32" s="18">
        <f t="shared" si="12"/>
      </c>
      <c r="AJ32" s="18">
        <f t="shared" si="13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8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9"/>
      </c>
      <c r="AG33" s="18">
        <f t="shared" si="10"/>
      </c>
      <c r="AH33" s="18">
        <f t="shared" si="11"/>
      </c>
      <c r="AI33" s="18">
        <f t="shared" si="12"/>
      </c>
      <c r="AJ33" s="18">
        <f t="shared" si="13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8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9"/>
      </c>
      <c r="AG34" s="18">
        <f t="shared" si="10"/>
      </c>
      <c r="AH34" s="18">
        <f t="shared" si="11"/>
      </c>
      <c r="AI34" s="18">
        <f t="shared" si="12"/>
      </c>
      <c r="AJ34" s="18">
        <f t="shared" si="13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8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9"/>
      </c>
      <c r="AG35" s="18">
        <f t="shared" si="10"/>
      </c>
      <c r="AH35" s="18">
        <f t="shared" si="11"/>
      </c>
      <c r="AI35" s="18">
        <f t="shared" si="12"/>
      </c>
      <c r="AJ35" s="18">
        <f t="shared" si="13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8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9"/>
      </c>
      <c r="AG36" s="18">
        <f t="shared" si="10"/>
      </c>
      <c r="AH36" s="18">
        <f t="shared" si="11"/>
      </c>
      <c r="AI36" s="18">
        <f t="shared" si="12"/>
      </c>
      <c r="AJ36" s="18">
        <f t="shared" si="13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8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9"/>
      </c>
      <c r="AG37" s="18">
        <f t="shared" si="10"/>
      </c>
      <c r="AH37" s="18">
        <f t="shared" si="11"/>
      </c>
      <c r="AI37" s="18">
        <f t="shared" si="12"/>
      </c>
      <c r="AJ37" s="18">
        <f t="shared" si="13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8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9"/>
      </c>
      <c r="AG38" s="18">
        <f t="shared" si="10"/>
      </c>
      <c r="AH38" s="18">
        <f t="shared" si="11"/>
      </c>
      <c r="AI38" s="18">
        <f t="shared" si="12"/>
      </c>
      <c r="AJ38" s="18">
        <f t="shared" si="13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8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9"/>
      </c>
      <c r="AG39" s="18">
        <f t="shared" si="10"/>
      </c>
      <c r="AH39" s="18">
        <f t="shared" si="11"/>
      </c>
      <c r="AI39" s="18">
        <f t="shared" si="12"/>
      </c>
      <c r="AJ39" s="18">
        <f t="shared" si="13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8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9"/>
      </c>
      <c r="AG40" s="18">
        <f t="shared" si="10"/>
      </c>
      <c r="AH40" s="18">
        <f t="shared" si="11"/>
      </c>
      <c r="AI40" s="18">
        <f t="shared" si="12"/>
      </c>
      <c r="AJ40" s="18">
        <f t="shared" si="13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8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9"/>
      </c>
      <c r="AG41" s="18">
        <f t="shared" si="10"/>
      </c>
      <c r="AH41" s="18">
        <f t="shared" si="11"/>
      </c>
      <c r="AI41" s="18">
        <f t="shared" si="12"/>
      </c>
      <c r="AJ41" s="18">
        <f t="shared" si="13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27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28" ref="P42:P73">IF(OR(K42="",K42=0),"",VLOOKUP(K42,TempsPoints,3,TRUE)-10*L42)</f>
      </c>
      <c r="Q42" s="24">
        <f aca="true" t="shared" si="29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0" ref="U42:U73">(S42*VLOOKUP("Plaque",LancerPoints,2,FALSE))+(T42*VLOOKUP("Centre",LancerPoints,2,FALSE))</f>
        <v>0</v>
      </c>
      <c r="V42" s="58">
        <f t="shared" si="14"/>
        <v>0</v>
      </c>
      <c r="W42" s="56">
        <f t="shared" si="8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9"/>
      </c>
      <c r="AG42" s="18">
        <f t="shared" si="10"/>
      </c>
      <c r="AH42" s="18">
        <f t="shared" si="11"/>
      </c>
      <c r="AI42" s="18">
        <f t="shared" si="12"/>
      </c>
      <c r="AJ42" s="18">
        <f t="shared" si="13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27"/>
        <v>0</v>
      </c>
      <c r="K43" s="47"/>
      <c r="L43" s="48"/>
      <c r="M43" s="49"/>
      <c r="N43" s="50"/>
      <c r="O43" s="23">
        <f t="shared" si="2"/>
        <v>0</v>
      </c>
      <c r="P43" s="24">
        <f t="shared" si="28"/>
      </c>
      <c r="Q43" s="24">
        <f t="shared" si="29"/>
      </c>
      <c r="R43" s="25">
        <f t="shared" si="5"/>
        <v>0</v>
      </c>
      <c r="S43" s="80"/>
      <c r="T43" s="81"/>
      <c r="U43" s="96">
        <f t="shared" si="30"/>
        <v>0</v>
      </c>
      <c r="V43" s="58">
        <f t="shared" si="14"/>
        <v>0</v>
      </c>
      <c r="W43" s="56">
        <f t="shared" si="8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9"/>
      </c>
      <c r="AG43" s="18">
        <f t="shared" si="10"/>
      </c>
      <c r="AH43" s="18">
        <f t="shared" si="11"/>
      </c>
      <c r="AI43" s="18">
        <f t="shared" si="12"/>
      </c>
      <c r="AJ43" s="18">
        <f t="shared" si="13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27"/>
        <v>0</v>
      </c>
      <c r="K44" s="47"/>
      <c r="L44" s="48"/>
      <c r="M44" s="49"/>
      <c r="N44" s="50"/>
      <c r="O44" s="23">
        <f t="shared" si="2"/>
        <v>0</v>
      </c>
      <c r="P44" s="24">
        <f t="shared" si="28"/>
      </c>
      <c r="Q44" s="24">
        <f t="shared" si="29"/>
      </c>
      <c r="R44" s="25">
        <f t="shared" si="5"/>
        <v>0</v>
      </c>
      <c r="S44" s="80"/>
      <c r="T44" s="81"/>
      <c r="U44" s="96">
        <f t="shared" si="30"/>
        <v>0</v>
      </c>
      <c r="V44" s="58">
        <f t="shared" si="14"/>
        <v>0</v>
      </c>
      <c r="W44" s="56">
        <f t="shared" si="8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9"/>
      </c>
      <c r="AG44" s="18">
        <f t="shared" si="10"/>
      </c>
      <c r="AH44" s="18">
        <f t="shared" si="11"/>
      </c>
      <c r="AI44" s="18">
        <f t="shared" si="12"/>
      </c>
      <c r="AJ44" s="18">
        <f t="shared" si="13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27"/>
        <v>0</v>
      </c>
      <c r="K45" s="47"/>
      <c r="L45" s="48"/>
      <c r="M45" s="49"/>
      <c r="N45" s="50"/>
      <c r="O45" s="23">
        <f t="shared" si="2"/>
        <v>0</v>
      </c>
      <c r="P45" s="24">
        <f t="shared" si="28"/>
      </c>
      <c r="Q45" s="24">
        <f t="shared" si="29"/>
      </c>
      <c r="R45" s="25">
        <f t="shared" si="5"/>
        <v>0</v>
      </c>
      <c r="S45" s="80"/>
      <c r="T45" s="81"/>
      <c r="U45" s="96">
        <f t="shared" si="30"/>
        <v>0</v>
      </c>
      <c r="V45" s="58">
        <f t="shared" si="14"/>
        <v>0</v>
      </c>
      <c r="W45" s="56">
        <f t="shared" si="8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9"/>
      </c>
      <c r="AG45" s="18">
        <f t="shared" si="10"/>
      </c>
      <c r="AH45" s="18">
        <f t="shared" si="11"/>
      </c>
      <c r="AI45" s="18">
        <f t="shared" si="12"/>
      </c>
      <c r="AJ45" s="18">
        <f t="shared" si="13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27"/>
        <v>0</v>
      </c>
      <c r="K46" s="47"/>
      <c r="L46" s="48"/>
      <c r="M46" s="49"/>
      <c r="N46" s="50"/>
      <c r="O46" s="23">
        <f t="shared" si="2"/>
        <v>0</v>
      </c>
      <c r="P46" s="24">
        <f t="shared" si="28"/>
      </c>
      <c r="Q46" s="24">
        <f t="shared" si="29"/>
      </c>
      <c r="R46" s="25">
        <f t="shared" si="5"/>
        <v>0</v>
      </c>
      <c r="S46" s="80"/>
      <c r="T46" s="81"/>
      <c r="U46" s="96">
        <f t="shared" si="30"/>
        <v>0</v>
      </c>
      <c r="V46" s="58">
        <f t="shared" si="14"/>
        <v>0</v>
      </c>
      <c r="W46" s="56">
        <f t="shared" si="8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9"/>
      </c>
      <c r="AG46" s="18">
        <f t="shared" si="10"/>
      </c>
      <c r="AH46" s="18">
        <f t="shared" si="11"/>
      </c>
      <c r="AI46" s="18">
        <f t="shared" si="12"/>
      </c>
      <c r="AJ46" s="18">
        <f t="shared" si="13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27"/>
        <v>0</v>
      </c>
      <c r="K47" s="47"/>
      <c r="L47" s="48"/>
      <c r="M47" s="49"/>
      <c r="N47" s="50"/>
      <c r="O47" s="23">
        <f t="shared" si="2"/>
        <v>0</v>
      </c>
      <c r="P47" s="24">
        <f t="shared" si="28"/>
      </c>
      <c r="Q47" s="24">
        <f t="shared" si="29"/>
      </c>
      <c r="R47" s="25">
        <f t="shared" si="5"/>
        <v>0</v>
      </c>
      <c r="S47" s="80"/>
      <c r="T47" s="81"/>
      <c r="U47" s="96">
        <f t="shared" si="30"/>
        <v>0</v>
      </c>
      <c r="V47" s="58">
        <f t="shared" si="14"/>
        <v>0</v>
      </c>
      <c r="W47" s="56">
        <f t="shared" si="8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9"/>
      </c>
      <c r="AG47" s="18">
        <f t="shared" si="10"/>
      </c>
      <c r="AH47" s="18">
        <f t="shared" si="11"/>
      </c>
      <c r="AI47" s="18">
        <f t="shared" si="12"/>
      </c>
      <c r="AJ47" s="18">
        <f t="shared" si="13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27"/>
        <v>0</v>
      </c>
      <c r="K48" s="47"/>
      <c r="L48" s="48"/>
      <c r="M48" s="49"/>
      <c r="N48" s="50"/>
      <c r="O48" s="23">
        <f t="shared" si="2"/>
        <v>0</v>
      </c>
      <c r="P48" s="24">
        <f t="shared" si="28"/>
      </c>
      <c r="Q48" s="24">
        <f t="shared" si="29"/>
      </c>
      <c r="R48" s="25">
        <f t="shared" si="5"/>
        <v>0</v>
      </c>
      <c r="S48" s="80"/>
      <c r="T48" s="81"/>
      <c r="U48" s="96">
        <f t="shared" si="30"/>
        <v>0</v>
      </c>
      <c r="V48" s="58">
        <f t="shared" si="14"/>
        <v>0</v>
      </c>
      <c r="W48" s="56">
        <f t="shared" si="8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9"/>
      </c>
      <c r="AG48" s="18">
        <f t="shared" si="10"/>
      </c>
      <c r="AH48" s="18">
        <f t="shared" si="11"/>
      </c>
      <c r="AI48" s="18">
        <f t="shared" si="12"/>
      </c>
      <c r="AJ48" s="18">
        <f t="shared" si="13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27"/>
        <v>0</v>
      </c>
      <c r="K49" s="47"/>
      <c r="L49" s="48"/>
      <c r="M49" s="49"/>
      <c r="N49" s="50"/>
      <c r="O49" s="23">
        <f t="shared" si="2"/>
        <v>0</v>
      </c>
      <c r="P49" s="24">
        <f t="shared" si="28"/>
      </c>
      <c r="Q49" s="24">
        <f t="shared" si="29"/>
      </c>
      <c r="R49" s="25">
        <f t="shared" si="5"/>
        <v>0</v>
      </c>
      <c r="S49" s="80"/>
      <c r="T49" s="81"/>
      <c r="U49" s="96">
        <f t="shared" si="30"/>
        <v>0</v>
      </c>
      <c r="V49" s="58">
        <f t="shared" si="14"/>
        <v>0</v>
      </c>
      <c r="W49" s="56">
        <f t="shared" si="8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9"/>
      </c>
      <c r="AG49" s="18">
        <f t="shared" si="10"/>
      </c>
      <c r="AH49" s="18">
        <f t="shared" si="11"/>
      </c>
      <c r="AI49" s="18">
        <f t="shared" si="12"/>
      </c>
      <c r="AJ49" s="18">
        <f t="shared" si="13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27"/>
        <v>0</v>
      </c>
      <c r="K50" s="47"/>
      <c r="L50" s="48"/>
      <c r="M50" s="49"/>
      <c r="N50" s="50"/>
      <c r="O50" s="23">
        <f t="shared" si="2"/>
        <v>0</v>
      </c>
      <c r="P50" s="24">
        <f t="shared" si="28"/>
      </c>
      <c r="Q50" s="24">
        <f t="shared" si="29"/>
      </c>
      <c r="R50" s="25">
        <f t="shared" si="5"/>
        <v>0</v>
      </c>
      <c r="S50" s="80"/>
      <c r="T50" s="81"/>
      <c r="U50" s="96">
        <f t="shared" si="30"/>
        <v>0</v>
      </c>
      <c r="V50" s="58">
        <f t="shared" si="14"/>
        <v>0</v>
      </c>
      <c r="W50" s="56">
        <f t="shared" si="8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9"/>
      </c>
      <c r="AG50" s="18">
        <f t="shared" si="10"/>
      </c>
      <c r="AH50" s="18">
        <f t="shared" si="11"/>
      </c>
      <c r="AI50" s="18">
        <f t="shared" si="12"/>
      </c>
      <c r="AJ50" s="18">
        <f t="shared" si="13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27"/>
        <v>0</v>
      </c>
      <c r="K51" s="47"/>
      <c r="L51" s="48"/>
      <c r="M51" s="49"/>
      <c r="N51" s="50"/>
      <c r="O51" s="23">
        <f t="shared" si="2"/>
        <v>0</v>
      </c>
      <c r="P51" s="24">
        <f t="shared" si="28"/>
      </c>
      <c r="Q51" s="24">
        <f t="shared" si="29"/>
      </c>
      <c r="R51" s="25">
        <f t="shared" si="5"/>
        <v>0</v>
      </c>
      <c r="S51" s="80"/>
      <c r="T51" s="81"/>
      <c r="U51" s="96">
        <f t="shared" si="30"/>
        <v>0</v>
      </c>
      <c r="V51" s="58">
        <f t="shared" si="14"/>
        <v>0</v>
      </c>
      <c r="W51" s="56">
        <f t="shared" si="8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9"/>
      </c>
      <c r="AG51" s="18">
        <f t="shared" si="10"/>
      </c>
      <c r="AH51" s="18">
        <f t="shared" si="11"/>
      </c>
      <c r="AI51" s="18">
        <f t="shared" si="12"/>
      </c>
      <c r="AJ51" s="18">
        <f t="shared" si="13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27"/>
        <v>0</v>
      </c>
      <c r="K52" s="47"/>
      <c r="L52" s="48"/>
      <c r="M52" s="49"/>
      <c r="N52" s="50"/>
      <c r="O52" s="23">
        <f t="shared" si="2"/>
        <v>0</v>
      </c>
      <c r="P52" s="24">
        <f t="shared" si="28"/>
      </c>
      <c r="Q52" s="24">
        <f t="shared" si="29"/>
      </c>
      <c r="R52" s="25">
        <f t="shared" si="5"/>
        <v>0</v>
      </c>
      <c r="S52" s="80"/>
      <c r="T52" s="81"/>
      <c r="U52" s="96">
        <f t="shared" si="30"/>
        <v>0</v>
      </c>
      <c r="V52" s="58">
        <f t="shared" si="14"/>
        <v>0</v>
      </c>
      <c r="W52" s="56">
        <f t="shared" si="8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9"/>
      </c>
      <c r="AG52" s="18">
        <f t="shared" si="10"/>
      </c>
      <c r="AH52" s="18">
        <f t="shared" si="11"/>
      </c>
      <c r="AI52" s="18">
        <f t="shared" si="12"/>
      </c>
      <c r="AJ52" s="18">
        <f t="shared" si="13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27"/>
        <v>0</v>
      </c>
      <c r="K53" s="47"/>
      <c r="L53" s="48"/>
      <c r="M53" s="49"/>
      <c r="N53" s="50"/>
      <c r="O53" s="23">
        <f t="shared" si="2"/>
        <v>0</v>
      </c>
      <c r="P53" s="24">
        <f t="shared" si="28"/>
      </c>
      <c r="Q53" s="24">
        <f t="shared" si="29"/>
      </c>
      <c r="R53" s="25">
        <f t="shared" si="5"/>
        <v>0</v>
      </c>
      <c r="S53" s="80"/>
      <c r="T53" s="81"/>
      <c r="U53" s="96">
        <f t="shared" si="30"/>
        <v>0</v>
      </c>
      <c r="V53" s="58">
        <f t="shared" si="14"/>
        <v>0</v>
      </c>
      <c r="W53" s="56">
        <f t="shared" si="8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9"/>
      </c>
      <c r="AG53" s="18">
        <f t="shared" si="10"/>
      </c>
      <c r="AH53" s="18">
        <f t="shared" si="11"/>
      </c>
      <c r="AI53" s="18">
        <f t="shared" si="12"/>
      </c>
      <c r="AJ53" s="18">
        <f t="shared" si="13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27"/>
        <v>0</v>
      </c>
      <c r="K54" s="47"/>
      <c r="L54" s="48"/>
      <c r="M54" s="49"/>
      <c r="N54" s="50"/>
      <c r="O54" s="23">
        <f t="shared" si="2"/>
        <v>0</v>
      </c>
      <c r="P54" s="24">
        <f t="shared" si="28"/>
      </c>
      <c r="Q54" s="24">
        <f t="shared" si="29"/>
      </c>
      <c r="R54" s="25">
        <f t="shared" si="5"/>
        <v>0</v>
      </c>
      <c r="S54" s="80"/>
      <c r="T54" s="81"/>
      <c r="U54" s="96">
        <f t="shared" si="30"/>
        <v>0</v>
      </c>
      <c r="V54" s="58">
        <f t="shared" si="14"/>
        <v>0</v>
      </c>
      <c r="W54" s="56">
        <f t="shared" si="8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9"/>
      </c>
      <c r="AG54" s="18">
        <f t="shared" si="10"/>
      </c>
      <c r="AH54" s="18">
        <f t="shared" si="11"/>
      </c>
      <c r="AI54" s="18">
        <f t="shared" si="12"/>
      </c>
      <c r="AJ54" s="18">
        <f t="shared" si="13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27"/>
        <v>0</v>
      </c>
      <c r="K55" s="47"/>
      <c r="L55" s="48"/>
      <c r="M55" s="49"/>
      <c r="N55" s="50"/>
      <c r="O55" s="23">
        <f t="shared" si="2"/>
        <v>0</v>
      </c>
      <c r="P55" s="24">
        <f t="shared" si="28"/>
      </c>
      <c r="Q55" s="24">
        <f t="shared" si="29"/>
      </c>
      <c r="R55" s="25">
        <f t="shared" si="5"/>
        <v>0</v>
      </c>
      <c r="S55" s="80"/>
      <c r="T55" s="81"/>
      <c r="U55" s="96">
        <f t="shared" si="30"/>
        <v>0</v>
      </c>
      <c r="V55" s="58">
        <f t="shared" si="14"/>
        <v>0</v>
      </c>
      <c r="W55" s="56">
        <f t="shared" si="8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9"/>
      </c>
      <c r="AG55" s="18">
        <f t="shared" si="10"/>
      </c>
      <c r="AH55" s="18">
        <f t="shared" si="11"/>
      </c>
      <c r="AI55" s="18">
        <f t="shared" si="12"/>
      </c>
      <c r="AJ55" s="18">
        <f t="shared" si="13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27"/>
        <v>0</v>
      </c>
      <c r="K56" s="47"/>
      <c r="L56" s="48"/>
      <c r="M56" s="49"/>
      <c r="N56" s="50"/>
      <c r="O56" s="23">
        <f t="shared" si="2"/>
        <v>0</v>
      </c>
      <c r="P56" s="24">
        <f t="shared" si="28"/>
      </c>
      <c r="Q56" s="24">
        <f t="shared" si="29"/>
      </c>
      <c r="R56" s="25">
        <f t="shared" si="5"/>
        <v>0</v>
      </c>
      <c r="S56" s="80"/>
      <c r="T56" s="81"/>
      <c r="U56" s="96">
        <f t="shared" si="30"/>
        <v>0</v>
      </c>
      <c r="V56" s="58">
        <f t="shared" si="14"/>
        <v>0</v>
      </c>
      <c r="W56" s="56">
        <f t="shared" si="8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9"/>
      </c>
      <c r="AG56" s="18">
        <f t="shared" si="10"/>
      </c>
      <c r="AH56" s="18">
        <f t="shared" si="11"/>
      </c>
      <c r="AI56" s="18">
        <f t="shared" si="12"/>
      </c>
      <c r="AJ56" s="18">
        <f t="shared" si="13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27"/>
        <v>0</v>
      </c>
      <c r="K57" s="47"/>
      <c r="L57" s="48"/>
      <c r="M57" s="49"/>
      <c r="N57" s="50"/>
      <c r="O57" s="23">
        <f t="shared" si="2"/>
        <v>0</v>
      </c>
      <c r="P57" s="24">
        <f t="shared" si="28"/>
      </c>
      <c r="Q57" s="24">
        <f t="shared" si="29"/>
      </c>
      <c r="R57" s="25">
        <f t="shared" si="5"/>
        <v>0</v>
      </c>
      <c r="S57" s="80"/>
      <c r="T57" s="81"/>
      <c r="U57" s="96">
        <f t="shared" si="30"/>
        <v>0</v>
      </c>
      <c r="V57" s="58">
        <f t="shared" si="14"/>
        <v>0</v>
      </c>
      <c r="W57" s="56">
        <f t="shared" si="8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9"/>
      </c>
      <c r="AG57" s="18">
        <f t="shared" si="10"/>
      </c>
      <c r="AH57" s="18">
        <f t="shared" si="11"/>
      </c>
      <c r="AI57" s="18">
        <f t="shared" si="12"/>
      </c>
      <c r="AJ57" s="18">
        <f t="shared" si="13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27"/>
        <v>0</v>
      </c>
      <c r="K58" s="47"/>
      <c r="L58" s="48"/>
      <c r="M58" s="49"/>
      <c r="N58" s="50"/>
      <c r="O58" s="23">
        <f t="shared" si="2"/>
        <v>0</v>
      </c>
      <c r="P58" s="24">
        <f t="shared" si="28"/>
      </c>
      <c r="Q58" s="24">
        <f t="shared" si="29"/>
      </c>
      <c r="R58" s="25">
        <f t="shared" si="5"/>
        <v>0</v>
      </c>
      <c r="S58" s="80"/>
      <c r="T58" s="81"/>
      <c r="U58" s="96">
        <f t="shared" si="30"/>
        <v>0</v>
      </c>
      <c r="V58" s="58">
        <f t="shared" si="14"/>
        <v>0</v>
      </c>
      <c r="W58" s="56">
        <f t="shared" si="8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9"/>
      </c>
      <c r="AG58" s="18">
        <f t="shared" si="10"/>
      </c>
      <c r="AH58" s="18">
        <f t="shared" si="11"/>
      </c>
      <c r="AI58" s="18">
        <f t="shared" si="12"/>
      </c>
      <c r="AJ58" s="18">
        <f t="shared" si="13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27"/>
        <v>0</v>
      </c>
      <c r="K59" s="47"/>
      <c r="L59" s="48"/>
      <c r="M59" s="49"/>
      <c r="N59" s="50"/>
      <c r="O59" s="23">
        <f t="shared" si="2"/>
        <v>0</v>
      </c>
      <c r="P59" s="24">
        <f t="shared" si="28"/>
      </c>
      <c r="Q59" s="24">
        <f t="shared" si="29"/>
      </c>
      <c r="R59" s="25">
        <f t="shared" si="5"/>
        <v>0</v>
      </c>
      <c r="S59" s="80"/>
      <c r="T59" s="81"/>
      <c r="U59" s="96">
        <f t="shared" si="30"/>
        <v>0</v>
      </c>
      <c r="V59" s="58">
        <f t="shared" si="14"/>
        <v>0</v>
      </c>
      <c r="W59" s="56">
        <f t="shared" si="8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9"/>
      </c>
      <c r="AG59" s="18">
        <f t="shared" si="10"/>
      </c>
      <c r="AH59" s="18">
        <f t="shared" si="11"/>
      </c>
      <c r="AI59" s="18">
        <f t="shared" si="12"/>
      </c>
      <c r="AJ59" s="18">
        <f t="shared" si="13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27"/>
        <v>0</v>
      </c>
      <c r="K60" s="47"/>
      <c r="L60" s="48"/>
      <c r="M60" s="49"/>
      <c r="N60" s="50"/>
      <c r="O60" s="23">
        <f t="shared" si="2"/>
        <v>0</v>
      </c>
      <c r="P60" s="24">
        <f t="shared" si="28"/>
      </c>
      <c r="Q60" s="24">
        <f t="shared" si="29"/>
      </c>
      <c r="R60" s="25">
        <f t="shared" si="5"/>
        <v>0</v>
      </c>
      <c r="S60" s="80"/>
      <c r="T60" s="81"/>
      <c r="U60" s="96">
        <f t="shared" si="30"/>
        <v>0</v>
      </c>
      <c r="V60" s="58">
        <f t="shared" si="14"/>
        <v>0</v>
      </c>
      <c r="W60" s="56">
        <f t="shared" si="8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9"/>
      </c>
      <c r="AG60" s="18">
        <f t="shared" si="10"/>
      </c>
      <c r="AH60" s="18">
        <f t="shared" si="11"/>
      </c>
      <c r="AI60" s="18">
        <f t="shared" si="12"/>
      </c>
      <c r="AJ60" s="18">
        <f t="shared" si="13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27"/>
        <v>0</v>
      </c>
      <c r="K61" s="47"/>
      <c r="L61" s="48"/>
      <c r="M61" s="49"/>
      <c r="N61" s="50"/>
      <c r="O61" s="23">
        <f t="shared" si="2"/>
        <v>0</v>
      </c>
      <c r="P61" s="24">
        <f t="shared" si="28"/>
      </c>
      <c r="Q61" s="24">
        <f t="shared" si="29"/>
      </c>
      <c r="R61" s="25">
        <f t="shared" si="5"/>
        <v>0</v>
      </c>
      <c r="S61" s="80"/>
      <c r="T61" s="81"/>
      <c r="U61" s="96">
        <f t="shared" si="30"/>
        <v>0</v>
      </c>
      <c r="V61" s="58">
        <f t="shared" si="14"/>
        <v>0</v>
      </c>
      <c r="W61" s="56">
        <f t="shared" si="8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9"/>
      </c>
      <c r="AG61" s="18">
        <f t="shared" si="10"/>
      </c>
      <c r="AH61" s="18">
        <f t="shared" si="11"/>
      </c>
      <c r="AI61" s="18">
        <f t="shared" si="12"/>
      </c>
      <c r="AJ61" s="18">
        <f t="shared" si="13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27"/>
        <v>0</v>
      </c>
      <c r="K62" s="47"/>
      <c r="L62" s="48"/>
      <c r="M62" s="49"/>
      <c r="N62" s="50"/>
      <c r="O62" s="23">
        <f t="shared" si="2"/>
        <v>0</v>
      </c>
      <c r="P62" s="24">
        <f t="shared" si="28"/>
      </c>
      <c r="Q62" s="24">
        <f t="shared" si="29"/>
      </c>
      <c r="R62" s="25">
        <f t="shared" si="5"/>
        <v>0</v>
      </c>
      <c r="S62" s="80"/>
      <c r="T62" s="81"/>
      <c r="U62" s="96">
        <f t="shared" si="30"/>
        <v>0</v>
      </c>
      <c r="V62" s="58">
        <f t="shared" si="14"/>
        <v>0</v>
      </c>
      <c r="W62" s="56">
        <f t="shared" si="8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9"/>
      </c>
      <c r="AG62" s="18">
        <f t="shared" si="10"/>
      </c>
      <c r="AH62" s="18">
        <f t="shared" si="11"/>
      </c>
      <c r="AI62" s="18">
        <f t="shared" si="12"/>
      </c>
      <c r="AJ62" s="18">
        <f t="shared" si="13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27"/>
        <v>0</v>
      </c>
      <c r="K63" s="47"/>
      <c r="L63" s="48"/>
      <c r="M63" s="49"/>
      <c r="N63" s="50"/>
      <c r="O63" s="23">
        <f t="shared" si="2"/>
        <v>0</v>
      </c>
      <c r="P63" s="24">
        <f t="shared" si="28"/>
      </c>
      <c r="Q63" s="24">
        <f t="shared" si="29"/>
      </c>
      <c r="R63" s="25">
        <f t="shared" si="5"/>
        <v>0</v>
      </c>
      <c r="S63" s="80"/>
      <c r="T63" s="81"/>
      <c r="U63" s="96">
        <f t="shared" si="30"/>
        <v>0</v>
      </c>
      <c r="V63" s="58">
        <f t="shared" si="14"/>
        <v>0</v>
      </c>
      <c r="W63" s="56">
        <f t="shared" si="8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9"/>
      </c>
      <c r="AG63" s="18">
        <f t="shared" si="10"/>
      </c>
      <c r="AH63" s="18">
        <f t="shared" si="11"/>
      </c>
      <c r="AI63" s="18">
        <f t="shared" si="12"/>
      </c>
      <c r="AJ63" s="18">
        <f t="shared" si="13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27"/>
        <v>0</v>
      </c>
      <c r="K64" s="47"/>
      <c r="L64" s="48"/>
      <c r="M64" s="49"/>
      <c r="N64" s="50"/>
      <c r="O64" s="23">
        <f t="shared" si="2"/>
        <v>0</v>
      </c>
      <c r="P64" s="24">
        <f t="shared" si="28"/>
      </c>
      <c r="Q64" s="24">
        <f t="shared" si="29"/>
      </c>
      <c r="R64" s="25">
        <f t="shared" si="5"/>
        <v>0</v>
      </c>
      <c r="S64" s="80"/>
      <c r="T64" s="81"/>
      <c r="U64" s="96">
        <f t="shared" si="30"/>
        <v>0</v>
      </c>
      <c r="V64" s="58">
        <f t="shared" si="14"/>
        <v>0</v>
      </c>
      <c r="W64" s="56">
        <f t="shared" si="8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9"/>
      </c>
      <c r="AG64" s="18">
        <f t="shared" si="10"/>
      </c>
      <c r="AH64" s="18">
        <f t="shared" si="11"/>
      </c>
      <c r="AI64" s="18">
        <f t="shared" si="12"/>
      </c>
      <c r="AJ64" s="18">
        <f t="shared" si="13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27"/>
        <v>0</v>
      </c>
      <c r="K65" s="47"/>
      <c r="L65" s="48"/>
      <c r="M65" s="49"/>
      <c r="N65" s="50"/>
      <c r="O65" s="23">
        <f t="shared" si="2"/>
        <v>0</v>
      </c>
      <c r="P65" s="24">
        <f t="shared" si="28"/>
      </c>
      <c r="Q65" s="24">
        <f t="shared" si="29"/>
      </c>
      <c r="R65" s="25">
        <f t="shared" si="5"/>
        <v>0</v>
      </c>
      <c r="S65" s="80"/>
      <c r="T65" s="81"/>
      <c r="U65" s="96">
        <f t="shared" si="30"/>
        <v>0</v>
      </c>
      <c r="V65" s="58">
        <f t="shared" si="14"/>
        <v>0</v>
      </c>
      <c r="W65" s="56">
        <f t="shared" si="8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9"/>
      </c>
      <c r="AG65" s="18">
        <f t="shared" si="10"/>
      </c>
      <c r="AH65" s="18">
        <f t="shared" si="11"/>
      </c>
      <c r="AI65" s="18">
        <f t="shared" si="12"/>
      </c>
      <c r="AJ65" s="18">
        <f t="shared" si="13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27"/>
        <v>0</v>
      </c>
      <c r="K66" s="47"/>
      <c r="L66" s="48"/>
      <c r="M66" s="49"/>
      <c r="N66" s="50"/>
      <c r="O66" s="23">
        <f t="shared" si="2"/>
        <v>0</v>
      </c>
      <c r="P66" s="24">
        <f t="shared" si="28"/>
      </c>
      <c r="Q66" s="24">
        <f t="shared" si="29"/>
      </c>
      <c r="R66" s="25">
        <f t="shared" si="5"/>
        <v>0</v>
      </c>
      <c r="S66" s="80"/>
      <c r="T66" s="81"/>
      <c r="U66" s="96">
        <f t="shared" si="30"/>
        <v>0</v>
      </c>
      <c r="V66" s="58">
        <f t="shared" si="14"/>
        <v>0</v>
      </c>
      <c r="W66" s="56">
        <f t="shared" si="8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9"/>
      </c>
      <c r="AG66" s="18">
        <f t="shared" si="10"/>
      </c>
      <c r="AH66" s="18">
        <f t="shared" si="11"/>
      </c>
      <c r="AI66" s="18">
        <f t="shared" si="12"/>
      </c>
      <c r="AJ66" s="18">
        <f t="shared" si="13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27"/>
        <v>0</v>
      </c>
      <c r="K67" s="47"/>
      <c r="L67" s="48"/>
      <c r="M67" s="49"/>
      <c r="N67" s="50"/>
      <c r="O67" s="23">
        <f t="shared" si="2"/>
        <v>0</v>
      </c>
      <c r="P67" s="24">
        <f t="shared" si="28"/>
      </c>
      <c r="Q67" s="24">
        <f t="shared" si="29"/>
      </c>
      <c r="R67" s="25">
        <f t="shared" si="5"/>
        <v>0</v>
      </c>
      <c r="S67" s="80"/>
      <c r="T67" s="81"/>
      <c r="U67" s="96">
        <f t="shared" si="30"/>
        <v>0</v>
      </c>
      <c r="V67" s="58">
        <f t="shared" si="14"/>
        <v>0</v>
      </c>
      <c r="W67" s="56">
        <f t="shared" si="8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9"/>
      </c>
      <c r="AG67" s="18">
        <f t="shared" si="10"/>
      </c>
      <c r="AH67" s="18">
        <f t="shared" si="11"/>
      </c>
      <c r="AI67" s="18">
        <f t="shared" si="12"/>
      </c>
      <c r="AJ67" s="18">
        <f t="shared" si="13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27"/>
        <v>0</v>
      </c>
      <c r="K68" s="47"/>
      <c r="L68" s="48"/>
      <c r="M68" s="49"/>
      <c r="N68" s="50"/>
      <c r="O68" s="23">
        <f t="shared" si="2"/>
        <v>0</v>
      </c>
      <c r="P68" s="24">
        <f t="shared" si="28"/>
      </c>
      <c r="Q68" s="24">
        <f t="shared" si="29"/>
      </c>
      <c r="R68" s="25">
        <f t="shared" si="5"/>
        <v>0</v>
      </c>
      <c r="S68" s="80"/>
      <c r="T68" s="81"/>
      <c r="U68" s="96">
        <f t="shared" si="30"/>
        <v>0</v>
      </c>
      <c r="V68" s="58">
        <f t="shared" si="14"/>
        <v>0</v>
      </c>
      <c r="W68" s="56">
        <f t="shared" si="8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9"/>
      </c>
      <c r="AG68" s="18">
        <f t="shared" si="10"/>
      </c>
      <c r="AH68" s="18">
        <f t="shared" si="11"/>
      </c>
      <c r="AI68" s="18">
        <f t="shared" si="12"/>
      </c>
      <c r="AJ68" s="18">
        <f t="shared" si="13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27"/>
        <v>0</v>
      </c>
      <c r="K69" s="47"/>
      <c r="L69" s="48"/>
      <c r="M69" s="49"/>
      <c r="N69" s="50"/>
      <c r="O69" s="23">
        <f t="shared" si="2"/>
        <v>0</v>
      </c>
      <c r="P69" s="24">
        <f t="shared" si="28"/>
      </c>
      <c r="Q69" s="24">
        <f t="shared" si="29"/>
      </c>
      <c r="R69" s="25">
        <f t="shared" si="5"/>
        <v>0</v>
      </c>
      <c r="S69" s="80"/>
      <c r="T69" s="81"/>
      <c r="U69" s="96">
        <f t="shared" si="30"/>
        <v>0</v>
      </c>
      <c r="V69" s="58">
        <f t="shared" si="14"/>
        <v>0</v>
      </c>
      <c r="W69" s="56">
        <f t="shared" si="8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9"/>
      </c>
      <c r="AG69" s="18">
        <f t="shared" si="10"/>
      </c>
      <c r="AH69" s="18">
        <f t="shared" si="11"/>
      </c>
      <c r="AI69" s="18">
        <f t="shared" si="12"/>
      </c>
      <c r="AJ69" s="18">
        <f t="shared" si="13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27"/>
        <v>0</v>
      </c>
      <c r="K70" s="47"/>
      <c r="L70" s="48"/>
      <c r="M70" s="49"/>
      <c r="N70" s="50"/>
      <c r="O70" s="23">
        <f t="shared" si="2"/>
        <v>0</v>
      </c>
      <c r="P70" s="24">
        <f t="shared" si="28"/>
      </c>
      <c r="Q70" s="24">
        <f t="shared" si="29"/>
      </c>
      <c r="R70" s="25">
        <f t="shared" si="5"/>
        <v>0</v>
      </c>
      <c r="S70" s="80"/>
      <c r="T70" s="81"/>
      <c r="U70" s="96">
        <f t="shared" si="30"/>
        <v>0</v>
      </c>
      <c r="V70" s="58">
        <f t="shared" si="14"/>
        <v>0</v>
      </c>
      <c r="W70" s="56">
        <f t="shared" si="8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9"/>
      </c>
      <c r="AG70" s="18">
        <f t="shared" si="10"/>
      </c>
      <c r="AH70" s="18">
        <f t="shared" si="11"/>
      </c>
      <c r="AI70" s="18">
        <f t="shared" si="12"/>
      </c>
      <c r="AJ70" s="18">
        <f t="shared" si="13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27"/>
        <v>0</v>
      </c>
      <c r="K71" s="47"/>
      <c r="L71" s="48"/>
      <c r="M71" s="49"/>
      <c r="N71" s="50"/>
      <c r="O71" s="23">
        <f t="shared" si="2"/>
        <v>0</v>
      </c>
      <c r="P71" s="24">
        <f t="shared" si="28"/>
      </c>
      <c r="Q71" s="24">
        <f t="shared" si="29"/>
      </c>
      <c r="R71" s="25">
        <f t="shared" si="5"/>
        <v>0</v>
      </c>
      <c r="S71" s="80"/>
      <c r="T71" s="81"/>
      <c r="U71" s="96">
        <f t="shared" si="30"/>
        <v>0</v>
      </c>
      <c r="V71" s="58">
        <f t="shared" si="14"/>
        <v>0</v>
      </c>
      <c r="W71" s="56">
        <f t="shared" si="8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9"/>
      </c>
      <c r="AG71" s="18">
        <f t="shared" si="10"/>
      </c>
      <c r="AH71" s="18">
        <f t="shared" si="11"/>
      </c>
      <c r="AI71" s="18">
        <f t="shared" si="12"/>
      </c>
      <c r="AJ71" s="18">
        <f t="shared" si="13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27"/>
        <v>0</v>
      </c>
      <c r="K72" s="47"/>
      <c r="L72" s="48"/>
      <c r="M72" s="49"/>
      <c r="N72" s="50"/>
      <c r="O72" s="23">
        <f t="shared" si="2"/>
        <v>0</v>
      </c>
      <c r="P72" s="24">
        <f t="shared" si="28"/>
      </c>
      <c r="Q72" s="24">
        <f t="shared" si="29"/>
      </c>
      <c r="R72" s="25">
        <f t="shared" si="5"/>
        <v>0</v>
      </c>
      <c r="S72" s="80"/>
      <c r="T72" s="81"/>
      <c r="U72" s="96">
        <f t="shared" si="30"/>
        <v>0</v>
      </c>
      <c r="V72" s="58">
        <f t="shared" si="14"/>
        <v>0</v>
      </c>
      <c r="W72" s="56">
        <f t="shared" si="8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9"/>
      </c>
      <c r="AG72" s="18">
        <f t="shared" si="10"/>
      </c>
      <c r="AH72" s="18">
        <f t="shared" si="11"/>
      </c>
      <c r="AI72" s="18">
        <f t="shared" si="12"/>
      </c>
      <c r="AJ72" s="18">
        <f t="shared" si="13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27"/>
        <v>0</v>
      </c>
      <c r="K73" s="47"/>
      <c r="L73" s="48"/>
      <c r="M73" s="49"/>
      <c r="N73" s="50"/>
      <c r="O73" s="23">
        <f t="shared" si="2"/>
        <v>0</v>
      </c>
      <c r="P73" s="24">
        <f t="shared" si="28"/>
      </c>
      <c r="Q73" s="24">
        <f t="shared" si="29"/>
      </c>
      <c r="R73" s="25">
        <f t="shared" si="5"/>
        <v>0</v>
      </c>
      <c r="S73" s="80"/>
      <c r="T73" s="81"/>
      <c r="U73" s="96">
        <f t="shared" si="30"/>
        <v>0</v>
      </c>
      <c r="V73" s="58">
        <f t="shared" si="14"/>
        <v>0</v>
      </c>
      <c r="W73" s="56">
        <f t="shared" si="8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9"/>
      </c>
      <c r="AG73" s="18">
        <f t="shared" si="10"/>
      </c>
      <c r="AH73" s="18">
        <f t="shared" si="11"/>
      </c>
      <c r="AI73" s="18">
        <f t="shared" si="12"/>
      </c>
      <c r="AJ73" s="18">
        <f t="shared" si="13"/>
      </c>
    </row>
    <row r="74" spans="1:36" s="4" customFormat="1" ht="16.5" customHeight="1">
      <c r="A74" s="10">
        <f aca="true" t="shared" si="31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32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33" ref="O74:O89">IF(P74=Q74,MIN(K74,M74),CHOOSE(MATCH(R74,P74:Q74),K74,M74))</f>
        <v>0</v>
      </c>
      <c r="P74" s="24">
        <f aca="true" t="shared" si="34" ref="P74:P89">IF(OR(K74="",K74=0),"",VLOOKUP(K74,TempsPoints,3,TRUE)-10*L74)</f>
      </c>
      <c r="Q74" s="24">
        <f aca="true" t="shared" si="35" ref="Q74:Q89">IF(OR(M74="",M74=0),"",VLOOKUP(M74,TempsPoints,3,TRUE)-10*N74)</f>
      </c>
      <c r="R74" s="25">
        <f aca="true" t="shared" si="36" ref="R74:R89">MAX(P74:Q74)</f>
        <v>0</v>
      </c>
      <c r="S74" s="80"/>
      <c r="T74" s="81"/>
      <c r="U74" s="96">
        <f aca="true" t="shared" si="37" ref="U74:U89">(S74*VLOOKUP("Plaque",LancerPoints,2,FALSE))+(T74*VLOOKUP("Centre",LancerPoints,2,FALSE))</f>
        <v>0</v>
      </c>
      <c r="V74" s="58">
        <f t="shared" si="14"/>
        <v>0</v>
      </c>
      <c r="W74" s="56">
        <f t="shared" si="8"/>
        <v>5000</v>
      </c>
      <c r="X74" s="57">
        <f aca="true" t="shared" si="38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9"/>
      </c>
      <c r="AG74" s="18">
        <f t="shared" si="10"/>
      </c>
      <c r="AH74" s="18">
        <f t="shared" si="11"/>
      </c>
      <c r="AI74" s="18">
        <f t="shared" si="12"/>
      </c>
      <c r="AJ74" s="18">
        <f t="shared" si="13"/>
      </c>
    </row>
    <row r="75" spans="1:36" s="4" customFormat="1" ht="16.5" customHeight="1">
      <c r="A75" s="10">
        <f t="shared" si="31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32"/>
        <v>0</v>
      </c>
      <c r="K75" s="47"/>
      <c r="L75" s="48"/>
      <c r="M75" s="49"/>
      <c r="N75" s="50"/>
      <c r="O75" s="23">
        <f t="shared" si="33"/>
        <v>0</v>
      </c>
      <c r="P75" s="24">
        <f t="shared" si="34"/>
      </c>
      <c r="Q75" s="24">
        <f t="shared" si="35"/>
      </c>
      <c r="R75" s="25">
        <f t="shared" si="36"/>
        <v>0</v>
      </c>
      <c r="S75" s="80"/>
      <c r="T75" s="81"/>
      <c r="U75" s="96">
        <f t="shared" si="37"/>
        <v>0</v>
      </c>
      <c r="V75" s="58">
        <f t="shared" si="14"/>
        <v>0</v>
      </c>
      <c r="W75" s="56">
        <f aca="true" t="shared" si="39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38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9"/>
      </c>
      <c r="AG75" s="18">
        <f t="shared" si="10"/>
      </c>
      <c r="AH75" s="18">
        <f t="shared" si="11"/>
      </c>
      <c r="AI75" s="18">
        <f t="shared" si="12"/>
      </c>
      <c r="AJ75" s="18">
        <f t="shared" si="13"/>
      </c>
    </row>
    <row r="76" spans="1:36" s="4" customFormat="1" ht="16.5" customHeight="1">
      <c r="A76" s="10">
        <f t="shared" si="31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32"/>
        <v>0</v>
      </c>
      <c r="K76" s="47"/>
      <c r="L76" s="48"/>
      <c r="M76" s="49"/>
      <c r="N76" s="50"/>
      <c r="O76" s="23">
        <f t="shared" si="33"/>
        <v>0</v>
      </c>
      <c r="P76" s="24">
        <f t="shared" si="34"/>
      </c>
      <c r="Q76" s="24">
        <f t="shared" si="35"/>
      </c>
      <c r="R76" s="25">
        <f t="shared" si="36"/>
        <v>0</v>
      </c>
      <c r="S76" s="80"/>
      <c r="T76" s="81"/>
      <c r="U76" s="96">
        <f t="shared" si="37"/>
        <v>0</v>
      </c>
      <c r="V76" s="58">
        <f t="shared" si="14"/>
        <v>0</v>
      </c>
      <c r="W76" s="56">
        <f t="shared" si="39"/>
        <v>5000</v>
      </c>
      <c r="X76" s="57">
        <f t="shared" si="38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9"/>
      </c>
      <c r="AG76" s="18">
        <f t="shared" si="10"/>
      </c>
      <c r="AH76" s="18">
        <f t="shared" si="11"/>
      </c>
      <c r="AI76" s="18">
        <f t="shared" si="12"/>
      </c>
      <c r="AJ76" s="18">
        <f t="shared" si="13"/>
      </c>
    </row>
    <row r="77" spans="1:36" s="4" customFormat="1" ht="16.5" customHeight="1">
      <c r="A77" s="10">
        <f t="shared" si="31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32"/>
        <v>0</v>
      </c>
      <c r="K77" s="47"/>
      <c r="L77" s="48"/>
      <c r="M77" s="49"/>
      <c r="N77" s="50"/>
      <c r="O77" s="23">
        <f t="shared" si="33"/>
        <v>0</v>
      </c>
      <c r="P77" s="24">
        <f t="shared" si="34"/>
      </c>
      <c r="Q77" s="24">
        <f t="shared" si="35"/>
      </c>
      <c r="R77" s="25">
        <f t="shared" si="36"/>
        <v>0</v>
      </c>
      <c r="S77" s="80"/>
      <c r="T77" s="81"/>
      <c r="U77" s="96">
        <f t="shared" si="37"/>
        <v>0</v>
      </c>
      <c r="V77" s="58">
        <f t="shared" si="14"/>
        <v>0</v>
      </c>
      <c r="W77" s="56">
        <f t="shared" si="39"/>
        <v>5000</v>
      </c>
      <c r="X77" s="57">
        <f t="shared" si="38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9"/>
      </c>
      <c r="AG77" s="18">
        <f t="shared" si="10"/>
      </c>
      <c r="AH77" s="18">
        <f t="shared" si="11"/>
      </c>
      <c r="AI77" s="18">
        <f t="shared" si="12"/>
      </c>
      <c r="AJ77" s="18">
        <f t="shared" si="13"/>
      </c>
    </row>
    <row r="78" spans="1:36" s="4" customFormat="1" ht="16.5" customHeight="1">
      <c r="A78" s="10">
        <f t="shared" si="31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32"/>
        <v>0</v>
      </c>
      <c r="K78" s="47"/>
      <c r="L78" s="48"/>
      <c r="M78" s="49"/>
      <c r="N78" s="50"/>
      <c r="O78" s="23">
        <f t="shared" si="33"/>
        <v>0</v>
      </c>
      <c r="P78" s="24">
        <f t="shared" si="34"/>
      </c>
      <c r="Q78" s="24">
        <f t="shared" si="35"/>
      </c>
      <c r="R78" s="25">
        <f t="shared" si="36"/>
        <v>0</v>
      </c>
      <c r="S78" s="80"/>
      <c r="T78" s="81"/>
      <c r="U78" s="96">
        <f t="shared" si="37"/>
        <v>0</v>
      </c>
      <c r="V78" s="58">
        <f t="shared" si="14"/>
        <v>0</v>
      </c>
      <c r="W78" s="56">
        <f t="shared" si="39"/>
        <v>5000</v>
      </c>
      <c r="X78" s="57">
        <f t="shared" si="38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40" ref="AF78:AF89">IF(AE78=1,"1er:",IF(AE78=2,"2e:",IF(AE78=3,"3e:","")))</f>
      </c>
      <c r="AG78" s="18">
        <f aca="true" t="shared" si="41" ref="AG78:AG89">IF(AE78=1,C78,IF(AE78=2,C78,IF(AE78=3,C78,"")))</f>
      </c>
      <c r="AH78" s="18">
        <f aca="true" t="shared" si="42" ref="AH78:AH89">IF(AE78=1,B78,IF(AE78=2,B78,IF(AE78=3,B78,"")))</f>
      </c>
      <c r="AI78" s="18">
        <f aca="true" t="shared" si="43" ref="AI78:AI89">IF(AE78=1,"de",IF(AE78=2,"de",IF(AE78=3,"de","")))</f>
      </c>
      <c r="AJ78" s="18">
        <f aca="true" t="shared" si="44" ref="AJ78:AJ89">IF(AE78=1,D78,IF(AE78=2,D78,IF(AE78=3,D78,"")))</f>
      </c>
    </row>
    <row r="79" spans="1:36" s="4" customFormat="1" ht="16.5" customHeight="1">
      <c r="A79" s="10">
        <f t="shared" si="31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32"/>
        <v>0</v>
      </c>
      <c r="K79" s="47"/>
      <c r="L79" s="48"/>
      <c r="M79" s="49"/>
      <c r="N79" s="50"/>
      <c r="O79" s="23">
        <f t="shared" si="33"/>
        <v>0</v>
      </c>
      <c r="P79" s="24">
        <f t="shared" si="34"/>
      </c>
      <c r="Q79" s="24">
        <f t="shared" si="35"/>
      </c>
      <c r="R79" s="25">
        <f t="shared" si="36"/>
        <v>0</v>
      </c>
      <c r="S79" s="80"/>
      <c r="T79" s="81"/>
      <c r="U79" s="96">
        <f t="shared" si="37"/>
        <v>0</v>
      </c>
      <c r="V79" s="58">
        <f aca="true" t="shared" si="45" ref="V79:V89">U79+R79+J79</f>
        <v>0</v>
      </c>
      <c r="W79" s="56">
        <f t="shared" si="39"/>
        <v>5000</v>
      </c>
      <c r="X79" s="57">
        <f t="shared" si="38"/>
        <v>1</v>
      </c>
      <c r="Y79" s="56">
        <f aca="true" t="shared" si="46" ref="Y79:Y89">RANK(J79,$J$10:$J$89,1)</f>
        <v>1</v>
      </c>
      <c r="Z79" s="56">
        <f aca="true" t="shared" si="47" ref="Z79:Z89">RANK(U79,$U$10:$U$89,1)</f>
        <v>1</v>
      </c>
      <c r="AA79" s="56">
        <f aca="true" t="shared" si="48" ref="AA79:AA89">RANK(R79,$R$10:$R$89,1)</f>
        <v>1</v>
      </c>
      <c r="AB79" s="56">
        <f aca="true" t="shared" si="49" ref="AB79:AB89">Y79/100+Z79/10000+AA79/1000000</f>
        <v>0.010100999999999999</v>
      </c>
      <c r="AC79" s="56">
        <f aca="true" t="shared" si="50" ref="AC79:AC89">X79/100+AB79/100</f>
        <v>0.01010101</v>
      </c>
      <c r="AD79" s="56">
        <f aca="true" t="shared" si="51" ref="AD79:AD89">AC79+V79</f>
        <v>0.01010101</v>
      </c>
      <c r="AE79" s="28">
        <f aca="true" t="shared" si="52" ref="AE79:AE89">IF(V79=0,"",RANK(AD79,$AD$10:$AD$89,0))</f>
      </c>
      <c r="AF79" s="16">
        <f t="shared" si="40"/>
      </c>
      <c r="AG79" s="18">
        <f t="shared" si="41"/>
      </c>
      <c r="AH79" s="18">
        <f t="shared" si="42"/>
      </c>
      <c r="AI79" s="18">
        <f t="shared" si="43"/>
      </c>
      <c r="AJ79" s="18">
        <f t="shared" si="44"/>
      </c>
    </row>
    <row r="80" spans="1:36" s="4" customFormat="1" ht="16.5" customHeight="1">
      <c r="A80" s="10">
        <f t="shared" si="31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32"/>
        <v>0</v>
      </c>
      <c r="K80" s="47"/>
      <c r="L80" s="48"/>
      <c r="M80" s="49"/>
      <c r="N80" s="50"/>
      <c r="O80" s="23">
        <f t="shared" si="33"/>
        <v>0</v>
      </c>
      <c r="P80" s="24">
        <f t="shared" si="34"/>
      </c>
      <c r="Q80" s="24">
        <f t="shared" si="35"/>
      </c>
      <c r="R80" s="25">
        <f t="shared" si="36"/>
        <v>0</v>
      </c>
      <c r="S80" s="80"/>
      <c r="T80" s="81"/>
      <c r="U80" s="96">
        <f t="shared" si="37"/>
        <v>0</v>
      </c>
      <c r="V80" s="58">
        <f t="shared" si="45"/>
        <v>0</v>
      </c>
      <c r="W80" s="56">
        <f t="shared" si="39"/>
        <v>5000</v>
      </c>
      <c r="X80" s="57">
        <f t="shared" si="38"/>
        <v>1</v>
      </c>
      <c r="Y80" s="56">
        <f t="shared" si="46"/>
        <v>1</v>
      </c>
      <c r="Z80" s="56">
        <f t="shared" si="47"/>
        <v>1</v>
      </c>
      <c r="AA80" s="56">
        <f t="shared" si="48"/>
        <v>1</v>
      </c>
      <c r="AB80" s="56">
        <f t="shared" si="49"/>
        <v>0.010100999999999999</v>
      </c>
      <c r="AC80" s="56">
        <f t="shared" si="50"/>
        <v>0.01010101</v>
      </c>
      <c r="AD80" s="56">
        <f t="shared" si="51"/>
        <v>0.01010101</v>
      </c>
      <c r="AE80" s="28">
        <f t="shared" si="52"/>
      </c>
      <c r="AF80" s="16">
        <f t="shared" si="40"/>
      </c>
      <c r="AG80" s="18">
        <f t="shared" si="41"/>
      </c>
      <c r="AH80" s="18">
        <f t="shared" si="42"/>
      </c>
      <c r="AI80" s="18">
        <f t="shared" si="43"/>
      </c>
      <c r="AJ80" s="18">
        <f t="shared" si="44"/>
      </c>
    </row>
    <row r="81" spans="1:36" s="4" customFormat="1" ht="16.5" customHeight="1">
      <c r="A81" s="10">
        <f t="shared" si="31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32"/>
        <v>0</v>
      </c>
      <c r="K81" s="47"/>
      <c r="L81" s="48"/>
      <c r="M81" s="49"/>
      <c r="N81" s="50"/>
      <c r="O81" s="23">
        <f t="shared" si="33"/>
        <v>0</v>
      </c>
      <c r="P81" s="24">
        <f t="shared" si="34"/>
      </c>
      <c r="Q81" s="24">
        <f t="shared" si="35"/>
      </c>
      <c r="R81" s="25">
        <f t="shared" si="36"/>
        <v>0</v>
      </c>
      <c r="S81" s="80"/>
      <c r="T81" s="81"/>
      <c r="U81" s="96">
        <f t="shared" si="37"/>
        <v>0</v>
      </c>
      <c r="V81" s="58">
        <f t="shared" si="45"/>
        <v>0</v>
      </c>
      <c r="W81" s="56">
        <f t="shared" si="39"/>
        <v>5000</v>
      </c>
      <c r="X81" s="57">
        <f t="shared" si="38"/>
        <v>1</v>
      </c>
      <c r="Y81" s="56">
        <f t="shared" si="46"/>
        <v>1</v>
      </c>
      <c r="Z81" s="56">
        <f t="shared" si="47"/>
        <v>1</v>
      </c>
      <c r="AA81" s="56">
        <f t="shared" si="48"/>
        <v>1</v>
      </c>
      <c r="AB81" s="56">
        <f t="shared" si="49"/>
        <v>0.010100999999999999</v>
      </c>
      <c r="AC81" s="56">
        <f t="shared" si="50"/>
        <v>0.01010101</v>
      </c>
      <c r="AD81" s="56">
        <f t="shared" si="51"/>
        <v>0.01010101</v>
      </c>
      <c r="AE81" s="28">
        <f t="shared" si="52"/>
      </c>
      <c r="AF81" s="16">
        <f t="shared" si="40"/>
      </c>
      <c r="AG81" s="18">
        <f t="shared" si="41"/>
      </c>
      <c r="AH81" s="18">
        <f t="shared" si="42"/>
      </c>
      <c r="AI81" s="18">
        <f t="shared" si="43"/>
      </c>
      <c r="AJ81" s="18">
        <f t="shared" si="44"/>
      </c>
    </row>
    <row r="82" spans="1:36" s="4" customFormat="1" ht="16.5" customHeight="1">
      <c r="A82" s="10">
        <f t="shared" si="31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32"/>
        <v>0</v>
      </c>
      <c r="K82" s="47"/>
      <c r="L82" s="48"/>
      <c r="M82" s="49"/>
      <c r="N82" s="50"/>
      <c r="O82" s="23">
        <f t="shared" si="33"/>
        <v>0</v>
      </c>
      <c r="P82" s="24">
        <f t="shared" si="34"/>
      </c>
      <c r="Q82" s="24">
        <f t="shared" si="35"/>
      </c>
      <c r="R82" s="25">
        <f t="shared" si="36"/>
        <v>0</v>
      </c>
      <c r="S82" s="80"/>
      <c r="T82" s="81"/>
      <c r="U82" s="96">
        <f t="shared" si="37"/>
        <v>0</v>
      </c>
      <c r="V82" s="58">
        <f t="shared" si="45"/>
        <v>0</v>
      </c>
      <c r="W82" s="56">
        <f t="shared" si="39"/>
        <v>5000</v>
      </c>
      <c r="X82" s="57">
        <f t="shared" si="38"/>
        <v>1</v>
      </c>
      <c r="Y82" s="56">
        <f t="shared" si="46"/>
        <v>1</v>
      </c>
      <c r="Z82" s="56">
        <f t="shared" si="47"/>
        <v>1</v>
      </c>
      <c r="AA82" s="56">
        <f t="shared" si="48"/>
        <v>1</v>
      </c>
      <c r="AB82" s="56">
        <f t="shared" si="49"/>
        <v>0.010100999999999999</v>
      </c>
      <c r="AC82" s="56">
        <f t="shared" si="50"/>
        <v>0.01010101</v>
      </c>
      <c r="AD82" s="56">
        <f t="shared" si="51"/>
        <v>0.01010101</v>
      </c>
      <c r="AE82" s="28">
        <f t="shared" si="52"/>
      </c>
      <c r="AF82" s="16">
        <f t="shared" si="40"/>
      </c>
      <c r="AG82" s="18">
        <f t="shared" si="41"/>
      </c>
      <c r="AH82" s="18">
        <f t="shared" si="42"/>
      </c>
      <c r="AI82" s="18">
        <f t="shared" si="43"/>
      </c>
      <c r="AJ82" s="18">
        <f t="shared" si="44"/>
      </c>
    </row>
    <row r="83" spans="1:36" s="4" customFormat="1" ht="16.5" customHeight="1">
      <c r="A83" s="10">
        <f t="shared" si="31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32"/>
        <v>0</v>
      </c>
      <c r="K83" s="47"/>
      <c r="L83" s="48"/>
      <c r="M83" s="49"/>
      <c r="N83" s="50"/>
      <c r="O83" s="23">
        <f t="shared" si="33"/>
        <v>0</v>
      </c>
      <c r="P83" s="24">
        <f t="shared" si="34"/>
      </c>
      <c r="Q83" s="24">
        <f t="shared" si="35"/>
      </c>
      <c r="R83" s="25">
        <f t="shared" si="36"/>
        <v>0</v>
      </c>
      <c r="S83" s="80"/>
      <c r="T83" s="81"/>
      <c r="U83" s="96">
        <f t="shared" si="37"/>
        <v>0</v>
      </c>
      <c r="V83" s="58">
        <f t="shared" si="45"/>
        <v>0</v>
      </c>
      <c r="W83" s="56">
        <f t="shared" si="39"/>
        <v>5000</v>
      </c>
      <c r="X83" s="57">
        <f t="shared" si="38"/>
        <v>1</v>
      </c>
      <c r="Y83" s="56">
        <f t="shared" si="46"/>
        <v>1</v>
      </c>
      <c r="Z83" s="56">
        <f t="shared" si="47"/>
        <v>1</v>
      </c>
      <c r="AA83" s="56">
        <f t="shared" si="48"/>
        <v>1</v>
      </c>
      <c r="AB83" s="56">
        <f t="shared" si="49"/>
        <v>0.010100999999999999</v>
      </c>
      <c r="AC83" s="56">
        <f t="shared" si="50"/>
        <v>0.01010101</v>
      </c>
      <c r="AD83" s="56">
        <f t="shared" si="51"/>
        <v>0.01010101</v>
      </c>
      <c r="AE83" s="28">
        <f t="shared" si="52"/>
      </c>
      <c r="AF83" s="16">
        <f t="shared" si="40"/>
      </c>
      <c r="AG83" s="18">
        <f t="shared" si="41"/>
      </c>
      <c r="AH83" s="18">
        <f t="shared" si="42"/>
      </c>
      <c r="AI83" s="18">
        <f t="shared" si="43"/>
      </c>
      <c r="AJ83" s="18">
        <f t="shared" si="44"/>
      </c>
    </row>
    <row r="84" spans="1:36" s="4" customFormat="1" ht="16.5" customHeight="1">
      <c r="A84" s="10">
        <f t="shared" si="31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32"/>
        <v>0</v>
      </c>
      <c r="K84" s="47"/>
      <c r="L84" s="48"/>
      <c r="M84" s="49"/>
      <c r="N84" s="50"/>
      <c r="O84" s="23">
        <f t="shared" si="33"/>
        <v>0</v>
      </c>
      <c r="P84" s="24">
        <f t="shared" si="34"/>
      </c>
      <c r="Q84" s="24">
        <f t="shared" si="35"/>
      </c>
      <c r="R84" s="25">
        <f t="shared" si="36"/>
        <v>0</v>
      </c>
      <c r="S84" s="80"/>
      <c r="T84" s="81"/>
      <c r="U84" s="96">
        <f t="shared" si="37"/>
        <v>0</v>
      </c>
      <c r="V84" s="58">
        <f t="shared" si="45"/>
        <v>0</v>
      </c>
      <c r="W84" s="56">
        <f t="shared" si="39"/>
        <v>5000</v>
      </c>
      <c r="X84" s="57">
        <f t="shared" si="38"/>
        <v>1</v>
      </c>
      <c r="Y84" s="56">
        <f t="shared" si="46"/>
        <v>1</v>
      </c>
      <c r="Z84" s="56">
        <f t="shared" si="47"/>
        <v>1</v>
      </c>
      <c r="AA84" s="56">
        <f t="shared" si="48"/>
        <v>1</v>
      </c>
      <c r="AB84" s="56">
        <f t="shared" si="49"/>
        <v>0.010100999999999999</v>
      </c>
      <c r="AC84" s="56">
        <f t="shared" si="50"/>
        <v>0.01010101</v>
      </c>
      <c r="AD84" s="56">
        <f t="shared" si="51"/>
        <v>0.01010101</v>
      </c>
      <c r="AE84" s="28">
        <f t="shared" si="52"/>
      </c>
      <c r="AF84" s="16">
        <f t="shared" si="40"/>
      </c>
      <c r="AG84" s="18">
        <f t="shared" si="41"/>
      </c>
      <c r="AH84" s="18">
        <f t="shared" si="42"/>
      </c>
      <c r="AI84" s="18">
        <f t="shared" si="43"/>
      </c>
      <c r="AJ84" s="18">
        <f t="shared" si="44"/>
      </c>
    </row>
    <row r="85" spans="1:36" s="4" customFormat="1" ht="16.5" customHeight="1">
      <c r="A85" s="10">
        <f t="shared" si="31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32"/>
        <v>0</v>
      </c>
      <c r="K85" s="47"/>
      <c r="L85" s="48"/>
      <c r="M85" s="49"/>
      <c r="N85" s="50"/>
      <c r="O85" s="23">
        <f t="shared" si="33"/>
        <v>0</v>
      </c>
      <c r="P85" s="24">
        <f t="shared" si="34"/>
      </c>
      <c r="Q85" s="24">
        <f t="shared" si="35"/>
      </c>
      <c r="R85" s="25">
        <f t="shared" si="36"/>
        <v>0</v>
      </c>
      <c r="S85" s="80"/>
      <c r="T85" s="81"/>
      <c r="U85" s="96">
        <f t="shared" si="37"/>
        <v>0</v>
      </c>
      <c r="V85" s="58">
        <f t="shared" si="45"/>
        <v>0</v>
      </c>
      <c r="W85" s="56">
        <f t="shared" si="39"/>
        <v>5000</v>
      </c>
      <c r="X85" s="57">
        <f t="shared" si="38"/>
        <v>1</v>
      </c>
      <c r="Y85" s="56">
        <f t="shared" si="46"/>
        <v>1</v>
      </c>
      <c r="Z85" s="56">
        <f t="shared" si="47"/>
        <v>1</v>
      </c>
      <c r="AA85" s="56">
        <f t="shared" si="48"/>
        <v>1</v>
      </c>
      <c r="AB85" s="56">
        <f t="shared" si="49"/>
        <v>0.010100999999999999</v>
      </c>
      <c r="AC85" s="56">
        <f t="shared" si="50"/>
        <v>0.01010101</v>
      </c>
      <c r="AD85" s="56">
        <f t="shared" si="51"/>
        <v>0.01010101</v>
      </c>
      <c r="AE85" s="28">
        <f t="shared" si="52"/>
      </c>
      <c r="AF85" s="16">
        <f t="shared" si="40"/>
      </c>
      <c r="AG85" s="18">
        <f t="shared" si="41"/>
      </c>
      <c r="AH85" s="18">
        <f t="shared" si="42"/>
      </c>
      <c r="AI85" s="18">
        <f t="shared" si="43"/>
      </c>
      <c r="AJ85" s="18">
        <f t="shared" si="44"/>
      </c>
    </row>
    <row r="86" spans="1:36" s="4" customFormat="1" ht="16.5" customHeight="1">
      <c r="A86" s="10">
        <f t="shared" si="31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32"/>
        <v>0</v>
      </c>
      <c r="K86" s="47"/>
      <c r="L86" s="48"/>
      <c r="M86" s="49"/>
      <c r="N86" s="50"/>
      <c r="O86" s="23">
        <f t="shared" si="33"/>
        <v>0</v>
      </c>
      <c r="P86" s="24">
        <f t="shared" si="34"/>
      </c>
      <c r="Q86" s="24">
        <f t="shared" si="35"/>
      </c>
      <c r="R86" s="25">
        <f t="shared" si="36"/>
        <v>0</v>
      </c>
      <c r="S86" s="80"/>
      <c r="T86" s="81"/>
      <c r="U86" s="96">
        <f t="shared" si="37"/>
        <v>0</v>
      </c>
      <c r="V86" s="58">
        <f t="shared" si="45"/>
        <v>0</v>
      </c>
      <c r="W86" s="56">
        <f t="shared" si="39"/>
        <v>5000</v>
      </c>
      <c r="X86" s="57">
        <f t="shared" si="38"/>
        <v>1</v>
      </c>
      <c r="Y86" s="56">
        <f t="shared" si="46"/>
        <v>1</v>
      </c>
      <c r="Z86" s="56">
        <f t="shared" si="47"/>
        <v>1</v>
      </c>
      <c r="AA86" s="56">
        <f t="shared" si="48"/>
        <v>1</v>
      </c>
      <c r="AB86" s="56">
        <f t="shared" si="49"/>
        <v>0.010100999999999999</v>
      </c>
      <c r="AC86" s="56">
        <f t="shared" si="50"/>
        <v>0.01010101</v>
      </c>
      <c r="AD86" s="56">
        <f t="shared" si="51"/>
        <v>0.01010101</v>
      </c>
      <c r="AE86" s="28">
        <f t="shared" si="52"/>
      </c>
      <c r="AF86" s="16">
        <f t="shared" si="40"/>
      </c>
      <c r="AG86" s="18">
        <f t="shared" si="41"/>
      </c>
      <c r="AH86" s="18">
        <f t="shared" si="42"/>
      </c>
      <c r="AI86" s="18">
        <f t="shared" si="43"/>
      </c>
      <c r="AJ86" s="18">
        <f t="shared" si="44"/>
      </c>
    </row>
    <row r="87" spans="1:36" s="4" customFormat="1" ht="16.5" customHeight="1">
      <c r="A87" s="10">
        <f t="shared" si="31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32"/>
        <v>0</v>
      </c>
      <c r="K87" s="47"/>
      <c r="L87" s="48"/>
      <c r="M87" s="49"/>
      <c r="N87" s="50"/>
      <c r="O87" s="23">
        <f t="shared" si="33"/>
        <v>0</v>
      </c>
      <c r="P87" s="24">
        <f t="shared" si="34"/>
      </c>
      <c r="Q87" s="24">
        <f t="shared" si="35"/>
      </c>
      <c r="R87" s="25">
        <f t="shared" si="36"/>
        <v>0</v>
      </c>
      <c r="S87" s="80"/>
      <c r="T87" s="81"/>
      <c r="U87" s="96">
        <f t="shared" si="37"/>
        <v>0</v>
      </c>
      <c r="V87" s="58">
        <f t="shared" si="45"/>
        <v>0</v>
      </c>
      <c r="W87" s="56">
        <f t="shared" si="39"/>
        <v>5000</v>
      </c>
      <c r="X87" s="57">
        <f t="shared" si="38"/>
        <v>1</v>
      </c>
      <c r="Y87" s="56">
        <f t="shared" si="46"/>
        <v>1</v>
      </c>
      <c r="Z87" s="56">
        <f t="shared" si="47"/>
        <v>1</v>
      </c>
      <c r="AA87" s="56">
        <f t="shared" si="48"/>
        <v>1</v>
      </c>
      <c r="AB87" s="56">
        <f t="shared" si="49"/>
        <v>0.010100999999999999</v>
      </c>
      <c r="AC87" s="56">
        <f t="shared" si="50"/>
        <v>0.01010101</v>
      </c>
      <c r="AD87" s="56">
        <f t="shared" si="51"/>
        <v>0.01010101</v>
      </c>
      <c r="AE87" s="28">
        <f t="shared" si="52"/>
      </c>
      <c r="AF87" s="16">
        <f t="shared" si="40"/>
      </c>
      <c r="AG87" s="18">
        <f t="shared" si="41"/>
      </c>
      <c r="AH87" s="18">
        <f t="shared" si="42"/>
      </c>
      <c r="AI87" s="18">
        <f t="shared" si="43"/>
      </c>
      <c r="AJ87" s="18">
        <f t="shared" si="44"/>
      </c>
    </row>
    <row r="88" spans="1:36" s="4" customFormat="1" ht="16.5" customHeight="1">
      <c r="A88" s="10">
        <f t="shared" si="31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32"/>
        <v>0</v>
      </c>
      <c r="K88" s="47"/>
      <c r="L88" s="48"/>
      <c r="M88" s="49"/>
      <c r="N88" s="50"/>
      <c r="O88" s="23">
        <f t="shared" si="33"/>
        <v>0</v>
      </c>
      <c r="P88" s="24">
        <f t="shared" si="34"/>
      </c>
      <c r="Q88" s="24">
        <f t="shared" si="35"/>
      </c>
      <c r="R88" s="25">
        <f t="shared" si="36"/>
        <v>0</v>
      </c>
      <c r="S88" s="80"/>
      <c r="T88" s="81"/>
      <c r="U88" s="96">
        <f t="shared" si="37"/>
        <v>0</v>
      </c>
      <c r="V88" s="58">
        <f t="shared" si="45"/>
        <v>0</v>
      </c>
      <c r="W88" s="56">
        <f t="shared" si="39"/>
        <v>5000</v>
      </c>
      <c r="X88" s="57">
        <f t="shared" si="38"/>
        <v>1</v>
      </c>
      <c r="Y88" s="56">
        <f t="shared" si="46"/>
        <v>1</v>
      </c>
      <c r="Z88" s="56">
        <f t="shared" si="47"/>
        <v>1</v>
      </c>
      <c r="AA88" s="56">
        <f t="shared" si="48"/>
        <v>1</v>
      </c>
      <c r="AB88" s="56">
        <f t="shared" si="49"/>
        <v>0.010100999999999999</v>
      </c>
      <c r="AC88" s="56">
        <f t="shared" si="50"/>
        <v>0.01010101</v>
      </c>
      <c r="AD88" s="56">
        <f t="shared" si="51"/>
        <v>0.01010101</v>
      </c>
      <c r="AE88" s="28">
        <f t="shared" si="52"/>
      </c>
      <c r="AF88" s="16">
        <f t="shared" si="40"/>
      </c>
      <c r="AG88" s="18">
        <f t="shared" si="41"/>
      </c>
      <c r="AH88" s="18">
        <f t="shared" si="42"/>
      </c>
      <c r="AI88" s="18">
        <f t="shared" si="43"/>
      </c>
      <c r="AJ88" s="18">
        <f t="shared" si="44"/>
      </c>
    </row>
    <row r="89" spans="1:36" s="4" customFormat="1" ht="16.5" customHeight="1" thickBot="1">
      <c r="A89" s="10">
        <f t="shared" si="31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32"/>
        <v>0</v>
      </c>
      <c r="K89" s="64"/>
      <c r="L89" s="65"/>
      <c r="M89" s="66"/>
      <c r="N89" s="67"/>
      <c r="O89" s="68">
        <f t="shared" si="33"/>
        <v>0</v>
      </c>
      <c r="P89" s="24">
        <f t="shared" si="34"/>
      </c>
      <c r="Q89" s="24">
        <f t="shared" si="35"/>
      </c>
      <c r="R89" s="69">
        <f t="shared" si="36"/>
        <v>0</v>
      </c>
      <c r="S89" s="82"/>
      <c r="T89" s="83"/>
      <c r="U89" s="97">
        <f t="shared" si="37"/>
        <v>0</v>
      </c>
      <c r="V89" s="71">
        <f t="shared" si="45"/>
        <v>0</v>
      </c>
      <c r="W89" s="56">
        <f t="shared" si="39"/>
        <v>5000</v>
      </c>
      <c r="X89" s="73">
        <f t="shared" si="38"/>
        <v>1</v>
      </c>
      <c r="Y89" s="72">
        <f t="shared" si="46"/>
        <v>1</v>
      </c>
      <c r="Z89" s="72">
        <f t="shared" si="47"/>
        <v>1</v>
      </c>
      <c r="AA89" s="72">
        <f t="shared" si="48"/>
        <v>1</v>
      </c>
      <c r="AB89" s="72">
        <f t="shared" si="49"/>
        <v>0.010100999999999999</v>
      </c>
      <c r="AC89" s="72">
        <f t="shared" si="50"/>
        <v>0.01010101</v>
      </c>
      <c r="AD89" s="72">
        <f t="shared" si="51"/>
        <v>0.01010101</v>
      </c>
      <c r="AE89" s="74">
        <f t="shared" si="52"/>
      </c>
      <c r="AF89" s="16">
        <f t="shared" si="40"/>
      </c>
      <c r="AG89" s="18">
        <f t="shared" si="41"/>
      </c>
      <c r="AH89" s="18">
        <f t="shared" si="42"/>
      </c>
      <c r="AI89" s="18">
        <f t="shared" si="43"/>
      </c>
      <c r="AJ89" s="18">
        <f t="shared" si="44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W89"/>
  <sheetViews>
    <sheetView zoomScale="80" zoomScaleNormal="80" zoomScalePageLayoutView="0" workbookViewId="0" topLeftCell="A1">
      <selection activeCell="E7" sqref="E7:J7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38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11U A Garçons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 aca="true" t="shared" si="8" ref="AF10:AF21">IF(AE10=1,"1er:",IF(AE10=2,"2e:",IF(AE10=3,"3e:","")))</f>
      </c>
      <c r="AG10" s="18">
        <f aca="true" t="shared" si="9" ref="AG10:AG21">IF(AE10=1,C10,IF(AE10=2,C10,IF(AE10=3,C10,"")))</f>
      </c>
      <c r="AH10" s="18">
        <f aca="true" t="shared" si="10" ref="AH10:AH21">IF(AE10=1,B10,IF(AE10=2,B10,IF(AE10=3,B10,"")))</f>
      </c>
      <c r="AI10" s="18">
        <f aca="true" t="shared" si="11" ref="AI10:AI21">IF(AE10=1,"de",IF(AE10=2,"de",IF(AE10=3,"de","")))</f>
      </c>
      <c r="AJ10" s="18">
        <f aca="true" t="shared" si="12" ref="AJ10:AJ21"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13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 t="shared" si="8"/>
      </c>
      <c r="AG11" s="18">
        <f t="shared" si="9"/>
      </c>
      <c r="AH11" s="18">
        <f t="shared" si="10"/>
      </c>
      <c r="AI11" s="18">
        <f t="shared" si="11"/>
      </c>
      <c r="AJ11" s="18">
        <f t="shared" si="12"/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13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 t="shared" si="8"/>
      </c>
      <c r="AG12" s="18">
        <f t="shared" si="9"/>
      </c>
      <c r="AH12" s="18">
        <f t="shared" si="10"/>
      </c>
      <c r="AI12" s="18">
        <f t="shared" si="11"/>
      </c>
      <c r="AJ12" s="18">
        <f t="shared" si="12"/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13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 t="shared" si="8"/>
      </c>
      <c r="AG13" s="18">
        <f t="shared" si="9"/>
      </c>
      <c r="AH13" s="18">
        <f t="shared" si="10"/>
      </c>
      <c r="AI13" s="18">
        <f t="shared" si="11"/>
      </c>
      <c r="AJ13" s="18">
        <f t="shared" si="12"/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13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t="shared" si="8"/>
      </c>
      <c r="AG14" s="18">
        <f t="shared" si="9"/>
      </c>
      <c r="AH14" s="18">
        <f t="shared" si="10"/>
      </c>
      <c r="AI14" s="18">
        <f t="shared" si="11"/>
      </c>
      <c r="AJ14" s="18">
        <f t="shared" si="12"/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13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t="shared" si="8"/>
      </c>
      <c r="AG15" s="18">
        <f t="shared" si="9"/>
      </c>
      <c r="AH15" s="18">
        <f t="shared" si="10"/>
      </c>
      <c r="AI15" s="18">
        <f t="shared" si="11"/>
      </c>
      <c r="AJ15" s="18">
        <f t="shared" si="12"/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13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8"/>
      </c>
      <c r="AG16" s="18">
        <f t="shared" si="9"/>
      </c>
      <c r="AH16" s="18">
        <f t="shared" si="10"/>
      </c>
      <c r="AI16" s="18">
        <f t="shared" si="11"/>
      </c>
      <c r="AJ16" s="18">
        <f t="shared" si="12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13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8"/>
      </c>
      <c r="AG17" s="18">
        <f t="shared" si="9"/>
      </c>
      <c r="AH17" s="18">
        <f t="shared" si="10"/>
      </c>
      <c r="AI17" s="18">
        <f t="shared" si="11"/>
      </c>
      <c r="AJ17" s="18">
        <f t="shared" si="12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13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t="shared" si="8"/>
      </c>
      <c r="AG18" s="18">
        <f t="shared" si="9"/>
      </c>
      <c r="AH18" s="18">
        <f t="shared" si="10"/>
      </c>
      <c r="AI18" s="18">
        <f t="shared" si="11"/>
      </c>
      <c r="AJ18" s="18">
        <f t="shared" si="12"/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13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t="shared" si="8"/>
      </c>
      <c r="AG19" s="18">
        <f t="shared" si="9"/>
      </c>
      <c r="AH19" s="18">
        <f t="shared" si="10"/>
      </c>
      <c r="AI19" s="18">
        <f t="shared" si="11"/>
      </c>
      <c r="AJ19" s="18">
        <f t="shared" si="12"/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13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8"/>
      </c>
      <c r="AG20" s="18">
        <f t="shared" si="9"/>
      </c>
      <c r="AH20" s="18">
        <f t="shared" si="10"/>
      </c>
      <c r="AI20" s="18">
        <f t="shared" si="11"/>
      </c>
      <c r="AJ20" s="18">
        <f t="shared" si="12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13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t="shared" si="8"/>
      </c>
      <c r="AG21" s="18">
        <f t="shared" si="9"/>
      </c>
      <c r="AH21" s="18">
        <f t="shared" si="10"/>
      </c>
      <c r="AI21" s="18">
        <f t="shared" si="11"/>
      </c>
      <c r="AJ21" s="18">
        <f t="shared" si="12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13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aca="true" t="shared" si="22" ref="AF22:AF77">IF(AE22=1,"1er:",IF(AE22=2,"2e:",IF(AE22=3,"3e:","")))</f>
      </c>
      <c r="AG22" s="18">
        <f aca="true" t="shared" si="23" ref="AG22:AG77">IF(AE22=1,C22,IF(AE22=2,C22,IF(AE22=3,C22,"")))</f>
      </c>
      <c r="AH22" s="18">
        <f aca="true" t="shared" si="24" ref="AH22:AH77">IF(AE22=1,B22,IF(AE22=2,B22,IF(AE22=3,B22,"")))</f>
      </c>
      <c r="AI22" s="18">
        <f aca="true" t="shared" si="25" ref="AI22:AI77">IF(AE22=1,"de",IF(AE22=2,"de",IF(AE22=3,"de","")))</f>
      </c>
      <c r="AJ22" s="18">
        <f aca="true" t="shared" si="26" ref="AJ22:AJ77">IF(AE22=1,D22,IF(AE22=2,D22,IF(AE22=3,D22,"")))</f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13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22"/>
      </c>
      <c r="AG23" s="18">
        <f t="shared" si="23"/>
      </c>
      <c r="AH23" s="18">
        <f t="shared" si="24"/>
      </c>
      <c r="AI23" s="18">
        <f t="shared" si="25"/>
      </c>
      <c r="AJ23" s="18">
        <f t="shared" si="26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13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t="shared" si="22"/>
      </c>
      <c r="AG24" s="18">
        <f t="shared" si="23"/>
      </c>
      <c r="AH24" s="18">
        <f t="shared" si="24"/>
      </c>
      <c r="AI24" s="18">
        <f t="shared" si="25"/>
      </c>
      <c r="AJ24" s="18">
        <f t="shared" si="26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13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t="shared" si="22"/>
      </c>
      <c r="AG25" s="18">
        <f t="shared" si="23"/>
      </c>
      <c r="AH25" s="18">
        <f t="shared" si="24"/>
      </c>
      <c r="AI25" s="18">
        <f t="shared" si="25"/>
      </c>
      <c r="AJ25" s="18">
        <f t="shared" si="26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13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22"/>
      </c>
      <c r="AG26" s="18">
        <f t="shared" si="23"/>
      </c>
      <c r="AH26" s="18">
        <f t="shared" si="24"/>
      </c>
      <c r="AI26" s="18">
        <f t="shared" si="25"/>
      </c>
      <c r="AJ26" s="18">
        <f t="shared" si="26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13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22"/>
      </c>
      <c r="AG27" s="18">
        <f t="shared" si="23"/>
      </c>
      <c r="AH27" s="18">
        <f t="shared" si="24"/>
      </c>
      <c r="AI27" s="18">
        <f t="shared" si="25"/>
      </c>
      <c r="AJ27" s="18">
        <f t="shared" si="26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13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22"/>
      </c>
      <c r="AG28" s="18">
        <f t="shared" si="23"/>
      </c>
      <c r="AH28" s="18">
        <f t="shared" si="24"/>
      </c>
      <c r="AI28" s="18">
        <f t="shared" si="25"/>
      </c>
      <c r="AJ28" s="18">
        <f t="shared" si="26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13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22"/>
      </c>
      <c r="AG29" s="18">
        <f t="shared" si="23"/>
      </c>
      <c r="AH29" s="18">
        <f t="shared" si="24"/>
      </c>
      <c r="AI29" s="18">
        <f t="shared" si="25"/>
      </c>
      <c r="AJ29" s="18">
        <f t="shared" si="26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13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22"/>
      </c>
      <c r="AG30" s="18">
        <f t="shared" si="23"/>
      </c>
      <c r="AH30" s="18">
        <f t="shared" si="24"/>
      </c>
      <c r="AI30" s="18">
        <f t="shared" si="25"/>
      </c>
      <c r="AJ30" s="18">
        <f t="shared" si="26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13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22"/>
      </c>
      <c r="AG31" s="18">
        <f t="shared" si="23"/>
      </c>
      <c r="AH31" s="18">
        <f t="shared" si="24"/>
      </c>
      <c r="AI31" s="18">
        <f t="shared" si="25"/>
      </c>
      <c r="AJ31" s="18">
        <f t="shared" si="26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13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22"/>
      </c>
      <c r="AG32" s="18">
        <f t="shared" si="23"/>
      </c>
      <c r="AH32" s="18">
        <f t="shared" si="24"/>
      </c>
      <c r="AI32" s="18">
        <f t="shared" si="25"/>
      </c>
      <c r="AJ32" s="18">
        <f t="shared" si="26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13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22"/>
      </c>
      <c r="AG33" s="18">
        <f t="shared" si="23"/>
      </c>
      <c r="AH33" s="18">
        <f t="shared" si="24"/>
      </c>
      <c r="AI33" s="18">
        <f t="shared" si="25"/>
      </c>
      <c r="AJ33" s="18">
        <f t="shared" si="26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13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22"/>
      </c>
      <c r="AG34" s="18">
        <f t="shared" si="23"/>
      </c>
      <c r="AH34" s="18">
        <f t="shared" si="24"/>
      </c>
      <c r="AI34" s="18">
        <f t="shared" si="25"/>
      </c>
      <c r="AJ34" s="18">
        <f t="shared" si="26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13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22"/>
      </c>
      <c r="AG35" s="18">
        <f t="shared" si="23"/>
      </c>
      <c r="AH35" s="18">
        <f t="shared" si="24"/>
      </c>
      <c r="AI35" s="18">
        <f t="shared" si="25"/>
      </c>
      <c r="AJ35" s="18">
        <f t="shared" si="26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13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22"/>
      </c>
      <c r="AG36" s="18">
        <f t="shared" si="23"/>
      </c>
      <c r="AH36" s="18">
        <f t="shared" si="24"/>
      </c>
      <c r="AI36" s="18">
        <f t="shared" si="25"/>
      </c>
      <c r="AJ36" s="18">
        <f t="shared" si="26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13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22"/>
      </c>
      <c r="AG37" s="18">
        <f t="shared" si="23"/>
      </c>
      <c r="AH37" s="18">
        <f t="shared" si="24"/>
      </c>
      <c r="AI37" s="18">
        <f t="shared" si="25"/>
      </c>
      <c r="AJ37" s="18">
        <f t="shared" si="26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13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22"/>
      </c>
      <c r="AG38" s="18">
        <f t="shared" si="23"/>
      </c>
      <c r="AH38" s="18">
        <f t="shared" si="24"/>
      </c>
      <c r="AI38" s="18">
        <f t="shared" si="25"/>
      </c>
      <c r="AJ38" s="18">
        <f t="shared" si="26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13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22"/>
      </c>
      <c r="AG39" s="18">
        <f t="shared" si="23"/>
      </c>
      <c r="AH39" s="18">
        <f t="shared" si="24"/>
      </c>
      <c r="AI39" s="18">
        <f t="shared" si="25"/>
      </c>
      <c r="AJ39" s="18">
        <f t="shared" si="26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13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22"/>
      </c>
      <c r="AG40" s="18">
        <f t="shared" si="23"/>
      </c>
      <c r="AH40" s="18">
        <f t="shared" si="24"/>
      </c>
      <c r="AI40" s="18">
        <f t="shared" si="25"/>
      </c>
      <c r="AJ40" s="18">
        <f t="shared" si="26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13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22"/>
      </c>
      <c r="AG41" s="18">
        <f t="shared" si="23"/>
      </c>
      <c r="AH41" s="18">
        <f t="shared" si="24"/>
      </c>
      <c r="AI41" s="18">
        <f t="shared" si="25"/>
      </c>
      <c r="AJ41" s="18">
        <f t="shared" si="26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27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28" ref="P42:P73">IF(OR(K42="",K42=0),"",VLOOKUP(K42,TempsPoints,3,TRUE)-10*L42)</f>
      </c>
      <c r="Q42" s="24">
        <f aca="true" t="shared" si="29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0" ref="U42:U73">(S42*VLOOKUP("Plaque",LancerPoints,2,FALSE))+(T42*VLOOKUP("Centre",LancerPoints,2,FALSE))</f>
        <v>0</v>
      </c>
      <c r="V42" s="58">
        <f t="shared" si="14"/>
        <v>0</v>
      </c>
      <c r="W42" s="56">
        <f t="shared" si="13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22"/>
      </c>
      <c r="AG42" s="18">
        <f t="shared" si="23"/>
      </c>
      <c r="AH42" s="18">
        <f t="shared" si="24"/>
      </c>
      <c r="AI42" s="18">
        <f t="shared" si="25"/>
      </c>
      <c r="AJ42" s="18">
        <f t="shared" si="26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27"/>
        <v>0</v>
      </c>
      <c r="K43" s="47"/>
      <c r="L43" s="48"/>
      <c r="M43" s="49"/>
      <c r="N43" s="50"/>
      <c r="O43" s="23">
        <f t="shared" si="2"/>
        <v>0</v>
      </c>
      <c r="P43" s="24">
        <f t="shared" si="28"/>
      </c>
      <c r="Q43" s="24">
        <f t="shared" si="29"/>
      </c>
      <c r="R43" s="25">
        <f t="shared" si="5"/>
        <v>0</v>
      </c>
      <c r="S43" s="80"/>
      <c r="T43" s="81"/>
      <c r="U43" s="96">
        <f t="shared" si="30"/>
        <v>0</v>
      </c>
      <c r="V43" s="58">
        <f t="shared" si="14"/>
        <v>0</v>
      </c>
      <c r="W43" s="56">
        <f t="shared" si="13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22"/>
      </c>
      <c r="AG43" s="18">
        <f t="shared" si="23"/>
      </c>
      <c r="AH43" s="18">
        <f t="shared" si="24"/>
      </c>
      <c r="AI43" s="18">
        <f t="shared" si="25"/>
      </c>
      <c r="AJ43" s="18">
        <f t="shared" si="26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27"/>
        <v>0</v>
      </c>
      <c r="K44" s="47"/>
      <c r="L44" s="48"/>
      <c r="M44" s="49"/>
      <c r="N44" s="50"/>
      <c r="O44" s="23">
        <f t="shared" si="2"/>
        <v>0</v>
      </c>
      <c r="P44" s="24">
        <f t="shared" si="28"/>
      </c>
      <c r="Q44" s="24">
        <f t="shared" si="29"/>
      </c>
      <c r="R44" s="25">
        <f t="shared" si="5"/>
        <v>0</v>
      </c>
      <c r="S44" s="80"/>
      <c r="T44" s="81"/>
      <c r="U44" s="96">
        <f t="shared" si="30"/>
        <v>0</v>
      </c>
      <c r="V44" s="58">
        <f t="shared" si="14"/>
        <v>0</v>
      </c>
      <c r="W44" s="56">
        <f t="shared" si="13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22"/>
      </c>
      <c r="AG44" s="18">
        <f t="shared" si="23"/>
      </c>
      <c r="AH44" s="18">
        <f t="shared" si="24"/>
      </c>
      <c r="AI44" s="18">
        <f t="shared" si="25"/>
      </c>
      <c r="AJ44" s="18">
        <f t="shared" si="26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27"/>
        <v>0</v>
      </c>
      <c r="K45" s="47"/>
      <c r="L45" s="48"/>
      <c r="M45" s="49"/>
      <c r="N45" s="50"/>
      <c r="O45" s="23">
        <f t="shared" si="2"/>
        <v>0</v>
      </c>
      <c r="P45" s="24">
        <f t="shared" si="28"/>
      </c>
      <c r="Q45" s="24">
        <f t="shared" si="29"/>
      </c>
      <c r="R45" s="25">
        <f t="shared" si="5"/>
        <v>0</v>
      </c>
      <c r="S45" s="80"/>
      <c r="T45" s="81"/>
      <c r="U45" s="96">
        <f t="shared" si="30"/>
        <v>0</v>
      </c>
      <c r="V45" s="58">
        <f t="shared" si="14"/>
        <v>0</v>
      </c>
      <c r="W45" s="56">
        <f t="shared" si="13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22"/>
      </c>
      <c r="AG45" s="18">
        <f t="shared" si="23"/>
      </c>
      <c r="AH45" s="18">
        <f t="shared" si="24"/>
      </c>
      <c r="AI45" s="18">
        <f t="shared" si="25"/>
      </c>
      <c r="AJ45" s="18">
        <f t="shared" si="26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27"/>
        <v>0</v>
      </c>
      <c r="K46" s="47"/>
      <c r="L46" s="48"/>
      <c r="M46" s="49"/>
      <c r="N46" s="50"/>
      <c r="O46" s="23">
        <f t="shared" si="2"/>
        <v>0</v>
      </c>
      <c r="P46" s="24">
        <f t="shared" si="28"/>
      </c>
      <c r="Q46" s="24">
        <f t="shared" si="29"/>
      </c>
      <c r="R46" s="25">
        <f t="shared" si="5"/>
        <v>0</v>
      </c>
      <c r="S46" s="80"/>
      <c r="T46" s="81"/>
      <c r="U46" s="96">
        <f t="shared" si="30"/>
        <v>0</v>
      </c>
      <c r="V46" s="58">
        <f t="shared" si="14"/>
        <v>0</v>
      </c>
      <c r="W46" s="56">
        <f t="shared" si="13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22"/>
      </c>
      <c r="AG46" s="18">
        <f t="shared" si="23"/>
      </c>
      <c r="AH46" s="18">
        <f t="shared" si="24"/>
      </c>
      <c r="AI46" s="18">
        <f t="shared" si="25"/>
      </c>
      <c r="AJ46" s="18">
        <f t="shared" si="26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27"/>
        <v>0</v>
      </c>
      <c r="K47" s="47"/>
      <c r="L47" s="48"/>
      <c r="M47" s="49"/>
      <c r="N47" s="50"/>
      <c r="O47" s="23">
        <f t="shared" si="2"/>
        <v>0</v>
      </c>
      <c r="P47" s="24">
        <f t="shared" si="28"/>
      </c>
      <c r="Q47" s="24">
        <f t="shared" si="29"/>
      </c>
      <c r="R47" s="25">
        <f t="shared" si="5"/>
        <v>0</v>
      </c>
      <c r="S47" s="80"/>
      <c r="T47" s="81"/>
      <c r="U47" s="96">
        <f t="shared" si="30"/>
        <v>0</v>
      </c>
      <c r="V47" s="58">
        <f t="shared" si="14"/>
        <v>0</v>
      </c>
      <c r="W47" s="56">
        <f t="shared" si="13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22"/>
      </c>
      <c r="AG47" s="18">
        <f t="shared" si="23"/>
      </c>
      <c r="AH47" s="18">
        <f t="shared" si="24"/>
      </c>
      <c r="AI47" s="18">
        <f t="shared" si="25"/>
      </c>
      <c r="AJ47" s="18">
        <f t="shared" si="26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27"/>
        <v>0</v>
      </c>
      <c r="K48" s="47"/>
      <c r="L48" s="48"/>
      <c r="M48" s="49"/>
      <c r="N48" s="50"/>
      <c r="O48" s="23">
        <f t="shared" si="2"/>
        <v>0</v>
      </c>
      <c r="P48" s="24">
        <f t="shared" si="28"/>
      </c>
      <c r="Q48" s="24">
        <f t="shared" si="29"/>
      </c>
      <c r="R48" s="25">
        <f t="shared" si="5"/>
        <v>0</v>
      </c>
      <c r="S48" s="80"/>
      <c r="T48" s="81"/>
      <c r="U48" s="96">
        <f t="shared" si="30"/>
        <v>0</v>
      </c>
      <c r="V48" s="58">
        <f t="shared" si="14"/>
        <v>0</v>
      </c>
      <c r="W48" s="56">
        <f t="shared" si="13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22"/>
      </c>
      <c r="AG48" s="18">
        <f t="shared" si="23"/>
      </c>
      <c r="AH48" s="18">
        <f t="shared" si="24"/>
      </c>
      <c r="AI48" s="18">
        <f t="shared" si="25"/>
      </c>
      <c r="AJ48" s="18">
        <f t="shared" si="26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27"/>
        <v>0</v>
      </c>
      <c r="K49" s="47"/>
      <c r="L49" s="48"/>
      <c r="M49" s="49"/>
      <c r="N49" s="50"/>
      <c r="O49" s="23">
        <f t="shared" si="2"/>
        <v>0</v>
      </c>
      <c r="P49" s="24">
        <f t="shared" si="28"/>
      </c>
      <c r="Q49" s="24">
        <f t="shared" si="29"/>
      </c>
      <c r="R49" s="25">
        <f t="shared" si="5"/>
        <v>0</v>
      </c>
      <c r="S49" s="80"/>
      <c r="T49" s="81"/>
      <c r="U49" s="96">
        <f t="shared" si="30"/>
        <v>0</v>
      </c>
      <c r="V49" s="58">
        <f t="shared" si="14"/>
        <v>0</v>
      </c>
      <c r="W49" s="56">
        <f t="shared" si="13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22"/>
      </c>
      <c r="AG49" s="18">
        <f t="shared" si="23"/>
      </c>
      <c r="AH49" s="18">
        <f t="shared" si="24"/>
      </c>
      <c r="AI49" s="18">
        <f t="shared" si="25"/>
      </c>
      <c r="AJ49" s="18">
        <f t="shared" si="26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27"/>
        <v>0</v>
      </c>
      <c r="K50" s="47"/>
      <c r="L50" s="48"/>
      <c r="M50" s="49"/>
      <c r="N50" s="50"/>
      <c r="O50" s="23">
        <f t="shared" si="2"/>
        <v>0</v>
      </c>
      <c r="P50" s="24">
        <f t="shared" si="28"/>
      </c>
      <c r="Q50" s="24">
        <f t="shared" si="29"/>
      </c>
      <c r="R50" s="25">
        <f t="shared" si="5"/>
        <v>0</v>
      </c>
      <c r="S50" s="80"/>
      <c r="T50" s="81"/>
      <c r="U50" s="96">
        <f t="shared" si="30"/>
        <v>0</v>
      </c>
      <c r="V50" s="58">
        <f t="shared" si="14"/>
        <v>0</v>
      </c>
      <c r="W50" s="56">
        <f t="shared" si="13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22"/>
      </c>
      <c r="AG50" s="18">
        <f t="shared" si="23"/>
      </c>
      <c r="AH50" s="18">
        <f t="shared" si="24"/>
      </c>
      <c r="AI50" s="18">
        <f t="shared" si="25"/>
      </c>
      <c r="AJ50" s="18">
        <f t="shared" si="26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27"/>
        <v>0</v>
      </c>
      <c r="K51" s="47"/>
      <c r="L51" s="48"/>
      <c r="M51" s="49"/>
      <c r="N51" s="50"/>
      <c r="O51" s="23">
        <f t="shared" si="2"/>
        <v>0</v>
      </c>
      <c r="P51" s="24">
        <f t="shared" si="28"/>
      </c>
      <c r="Q51" s="24">
        <f t="shared" si="29"/>
      </c>
      <c r="R51" s="25">
        <f t="shared" si="5"/>
        <v>0</v>
      </c>
      <c r="S51" s="80"/>
      <c r="T51" s="81"/>
      <c r="U51" s="96">
        <f t="shared" si="30"/>
        <v>0</v>
      </c>
      <c r="V51" s="58">
        <f t="shared" si="14"/>
        <v>0</v>
      </c>
      <c r="W51" s="56">
        <f t="shared" si="13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22"/>
      </c>
      <c r="AG51" s="18">
        <f t="shared" si="23"/>
      </c>
      <c r="AH51" s="18">
        <f t="shared" si="24"/>
      </c>
      <c r="AI51" s="18">
        <f t="shared" si="25"/>
      </c>
      <c r="AJ51" s="18">
        <f t="shared" si="26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27"/>
        <v>0</v>
      </c>
      <c r="K52" s="47"/>
      <c r="L52" s="48"/>
      <c r="M52" s="49"/>
      <c r="N52" s="50"/>
      <c r="O52" s="23">
        <f t="shared" si="2"/>
        <v>0</v>
      </c>
      <c r="P52" s="24">
        <f t="shared" si="28"/>
      </c>
      <c r="Q52" s="24">
        <f t="shared" si="29"/>
      </c>
      <c r="R52" s="25">
        <f t="shared" si="5"/>
        <v>0</v>
      </c>
      <c r="S52" s="80"/>
      <c r="T52" s="81"/>
      <c r="U52" s="96">
        <f t="shared" si="30"/>
        <v>0</v>
      </c>
      <c r="V52" s="58">
        <f t="shared" si="14"/>
        <v>0</v>
      </c>
      <c r="W52" s="56">
        <f t="shared" si="13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22"/>
      </c>
      <c r="AG52" s="18">
        <f t="shared" si="23"/>
      </c>
      <c r="AH52" s="18">
        <f t="shared" si="24"/>
      </c>
      <c r="AI52" s="18">
        <f t="shared" si="25"/>
      </c>
      <c r="AJ52" s="18">
        <f t="shared" si="26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27"/>
        <v>0</v>
      </c>
      <c r="K53" s="47"/>
      <c r="L53" s="48"/>
      <c r="M53" s="49"/>
      <c r="N53" s="50"/>
      <c r="O53" s="23">
        <f t="shared" si="2"/>
        <v>0</v>
      </c>
      <c r="P53" s="24">
        <f t="shared" si="28"/>
      </c>
      <c r="Q53" s="24">
        <f t="shared" si="29"/>
      </c>
      <c r="R53" s="25">
        <f t="shared" si="5"/>
        <v>0</v>
      </c>
      <c r="S53" s="80"/>
      <c r="T53" s="81"/>
      <c r="U53" s="96">
        <f t="shared" si="30"/>
        <v>0</v>
      </c>
      <c r="V53" s="58">
        <f t="shared" si="14"/>
        <v>0</v>
      </c>
      <c r="W53" s="56">
        <f t="shared" si="13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22"/>
      </c>
      <c r="AG53" s="18">
        <f t="shared" si="23"/>
      </c>
      <c r="AH53" s="18">
        <f t="shared" si="24"/>
      </c>
      <c r="AI53" s="18">
        <f t="shared" si="25"/>
      </c>
      <c r="AJ53" s="18">
        <f t="shared" si="26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27"/>
        <v>0</v>
      </c>
      <c r="K54" s="47"/>
      <c r="L54" s="48"/>
      <c r="M54" s="49"/>
      <c r="N54" s="50"/>
      <c r="O54" s="23">
        <f t="shared" si="2"/>
        <v>0</v>
      </c>
      <c r="P54" s="24">
        <f t="shared" si="28"/>
      </c>
      <c r="Q54" s="24">
        <f t="shared" si="29"/>
      </c>
      <c r="R54" s="25">
        <f t="shared" si="5"/>
        <v>0</v>
      </c>
      <c r="S54" s="80"/>
      <c r="T54" s="81"/>
      <c r="U54" s="96">
        <f t="shared" si="30"/>
        <v>0</v>
      </c>
      <c r="V54" s="58">
        <f t="shared" si="14"/>
        <v>0</v>
      </c>
      <c r="W54" s="56">
        <f t="shared" si="13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22"/>
      </c>
      <c r="AG54" s="18">
        <f t="shared" si="23"/>
      </c>
      <c r="AH54" s="18">
        <f t="shared" si="24"/>
      </c>
      <c r="AI54" s="18">
        <f t="shared" si="25"/>
      </c>
      <c r="AJ54" s="18">
        <f t="shared" si="26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27"/>
        <v>0</v>
      </c>
      <c r="K55" s="47"/>
      <c r="L55" s="48"/>
      <c r="M55" s="49"/>
      <c r="N55" s="50"/>
      <c r="O55" s="23">
        <f t="shared" si="2"/>
        <v>0</v>
      </c>
      <c r="P55" s="24">
        <f t="shared" si="28"/>
      </c>
      <c r="Q55" s="24">
        <f t="shared" si="29"/>
      </c>
      <c r="R55" s="25">
        <f t="shared" si="5"/>
        <v>0</v>
      </c>
      <c r="S55" s="80"/>
      <c r="T55" s="81"/>
      <c r="U55" s="96">
        <f t="shared" si="30"/>
        <v>0</v>
      </c>
      <c r="V55" s="58">
        <f t="shared" si="14"/>
        <v>0</v>
      </c>
      <c r="W55" s="56">
        <f t="shared" si="13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22"/>
      </c>
      <c r="AG55" s="18">
        <f t="shared" si="23"/>
      </c>
      <c r="AH55" s="18">
        <f t="shared" si="24"/>
      </c>
      <c r="AI55" s="18">
        <f t="shared" si="25"/>
      </c>
      <c r="AJ55" s="18">
        <f t="shared" si="26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27"/>
        <v>0</v>
      </c>
      <c r="K56" s="47"/>
      <c r="L56" s="48"/>
      <c r="M56" s="49"/>
      <c r="N56" s="50"/>
      <c r="O56" s="23">
        <f t="shared" si="2"/>
        <v>0</v>
      </c>
      <c r="P56" s="24">
        <f t="shared" si="28"/>
      </c>
      <c r="Q56" s="24">
        <f t="shared" si="29"/>
      </c>
      <c r="R56" s="25">
        <f t="shared" si="5"/>
        <v>0</v>
      </c>
      <c r="S56" s="80"/>
      <c r="T56" s="81"/>
      <c r="U56" s="96">
        <f t="shared" si="30"/>
        <v>0</v>
      </c>
      <c r="V56" s="58">
        <f t="shared" si="14"/>
        <v>0</v>
      </c>
      <c r="W56" s="56">
        <f t="shared" si="13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22"/>
      </c>
      <c r="AG56" s="18">
        <f t="shared" si="23"/>
      </c>
      <c r="AH56" s="18">
        <f t="shared" si="24"/>
      </c>
      <c r="AI56" s="18">
        <f t="shared" si="25"/>
      </c>
      <c r="AJ56" s="18">
        <f t="shared" si="26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27"/>
        <v>0</v>
      </c>
      <c r="K57" s="47"/>
      <c r="L57" s="48"/>
      <c r="M57" s="49"/>
      <c r="N57" s="50"/>
      <c r="O57" s="23">
        <f t="shared" si="2"/>
        <v>0</v>
      </c>
      <c r="P57" s="24">
        <f t="shared" si="28"/>
      </c>
      <c r="Q57" s="24">
        <f t="shared" si="29"/>
      </c>
      <c r="R57" s="25">
        <f t="shared" si="5"/>
        <v>0</v>
      </c>
      <c r="S57" s="80"/>
      <c r="T57" s="81"/>
      <c r="U57" s="96">
        <f t="shared" si="30"/>
        <v>0</v>
      </c>
      <c r="V57" s="58">
        <f t="shared" si="14"/>
        <v>0</v>
      </c>
      <c r="W57" s="56">
        <f t="shared" si="13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22"/>
      </c>
      <c r="AG57" s="18">
        <f t="shared" si="23"/>
      </c>
      <c r="AH57" s="18">
        <f t="shared" si="24"/>
      </c>
      <c r="AI57" s="18">
        <f t="shared" si="25"/>
      </c>
      <c r="AJ57" s="18">
        <f t="shared" si="26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27"/>
        <v>0</v>
      </c>
      <c r="K58" s="47"/>
      <c r="L58" s="48"/>
      <c r="M58" s="49"/>
      <c r="N58" s="50"/>
      <c r="O58" s="23">
        <f t="shared" si="2"/>
        <v>0</v>
      </c>
      <c r="P58" s="24">
        <f t="shared" si="28"/>
      </c>
      <c r="Q58" s="24">
        <f t="shared" si="29"/>
      </c>
      <c r="R58" s="25">
        <f t="shared" si="5"/>
        <v>0</v>
      </c>
      <c r="S58" s="80"/>
      <c r="T58" s="81"/>
      <c r="U58" s="96">
        <f t="shared" si="30"/>
        <v>0</v>
      </c>
      <c r="V58" s="58">
        <f t="shared" si="14"/>
        <v>0</v>
      </c>
      <c r="W58" s="56">
        <f t="shared" si="13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22"/>
      </c>
      <c r="AG58" s="18">
        <f t="shared" si="23"/>
      </c>
      <c r="AH58" s="18">
        <f t="shared" si="24"/>
      </c>
      <c r="AI58" s="18">
        <f t="shared" si="25"/>
      </c>
      <c r="AJ58" s="18">
        <f t="shared" si="26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27"/>
        <v>0</v>
      </c>
      <c r="K59" s="47"/>
      <c r="L59" s="48"/>
      <c r="M59" s="49"/>
      <c r="N59" s="50"/>
      <c r="O59" s="23">
        <f t="shared" si="2"/>
        <v>0</v>
      </c>
      <c r="P59" s="24">
        <f t="shared" si="28"/>
      </c>
      <c r="Q59" s="24">
        <f t="shared" si="29"/>
      </c>
      <c r="R59" s="25">
        <f t="shared" si="5"/>
        <v>0</v>
      </c>
      <c r="S59" s="80"/>
      <c r="T59" s="81"/>
      <c r="U59" s="96">
        <f t="shared" si="30"/>
        <v>0</v>
      </c>
      <c r="V59" s="58">
        <f t="shared" si="14"/>
        <v>0</v>
      </c>
      <c r="W59" s="56">
        <f t="shared" si="13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22"/>
      </c>
      <c r="AG59" s="18">
        <f t="shared" si="23"/>
      </c>
      <c r="AH59" s="18">
        <f t="shared" si="24"/>
      </c>
      <c r="AI59" s="18">
        <f t="shared" si="25"/>
      </c>
      <c r="AJ59" s="18">
        <f t="shared" si="26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27"/>
        <v>0</v>
      </c>
      <c r="K60" s="47"/>
      <c r="L60" s="48"/>
      <c r="M60" s="49"/>
      <c r="N60" s="50"/>
      <c r="O60" s="23">
        <f t="shared" si="2"/>
        <v>0</v>
      </c>
      <c r="P60" s="24">
        <f t="shared" si="28"/>
      </c>
      <c r="Q60" s="24">
        <f t="shared" si="29"/>
      </c>
      <c r="R60" s="25">
        <f t="shared" si="5"/>
        <v>0</v>
      </c>
      <c r="S60" s="80"/>
      <c r="T60" s="81"/>
      <c r="U60" s="96">
        <f t="shared" si="30"/>
        <v>0</v>
      </c>
      <c r="V60" s="58">
        <f t="shared" si="14"/>
        <v>0</v>
      </c>
      <c r="W60" s="56">
        <f t="shared" si="13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22"/>
      </c>
      <c r="AG60" s="18">
        <f t="shared" si="23"/>
      </c>
      <c r="AH60" s="18">
        <f t="shared" si="24"/>
      </c>
      <c r="AI60" s="18">
        <f t="shared" si="25"/>
      </c>
      <c r="AJ60" s="18">
        <f t="shared" si="26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27"/>
        <v>0</v>
      </c>
      <c r="K61" s="47"/>
      <c r="L61" s="48"/>
      <c r="M61" s="49"/>
      <c r="N61" s="50"/>
      <c r="O61" s="23">
        <f t="shared" si="2"/>
        <v>0</v>
      </c>
      <c r="P61" s="24">
        <f t="shared" si="28"/>
      </c>
      <c r="Q61" s="24">
        <f t="shared" si="29"/>
      </c>
      <c r="R61" s="25">
        <f t="shared" si="5"/>
        <v>0</v>
      </c>
      <c r="S61" s="80"/>
      <c r="T61" s="81"/>
      <c r="U61" s="96">
        <f t="shared" si="30"/>
        <v>0</v>
      </c>
      <c r="V61" s="58">
        <f t="shared" si="14"/>
        <v>0</v>
      </c>
      <c r="W61" s="56">
        <f t="shared" si="13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22"/>
      </c>
      <c r="AG61" s="18">
        <f t="shared" si="23"/>
      </c>
      <c r="AH61" s="18">
        <f t="shared" si="24"/>
      </c>
      <c r="AI61" s="18">
        <f t="shared" si="25"/>
      </c>
      <c r="AJ61" s="18">
        <f t="shared" si="26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27"/>
        <v>0</v>
      </c>
      <c r="K62" s="47"/>
      <c r="L62" s="48"/>
      <c r="M62" s="49"/>
      <c r="N62" s="50"/>
      <c r="O62" s="23">
        <f t="shared" si="2"/>
        <v>0</v>
      </c>
      <c r="P62" s="24">
        <f t="shared" si="28"/>
      </c>
      <c r="Q62" s="24">
        <f t="shared" si="29"/>
      </c>
      <c r="R62" s="25">
        <f t="shared" si="5"/>
        <v>0</v>
      </c>
      <c r="S62" s="80"/>
      <c r="T62" s="81"/>
      <c r="U62" s="96">
        <f t="shared" si="30"/>
        <v>0</v>
      </c>
      <c r="V62" s="58">
        <f t="shared" si="14"/>
        <v>0</v>
      </c>
      <c r="W62" s="56">
        <f t="shared" si="13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22"/>
      </c>
      <c r="AG62" s="18">
        <f t="shared" si="23"/>
      </c>
      <c r="AH62" s="18">
        <f t="shared" si="24"/>
      </c>
      <c r="AI62" s="18">
        <f t="shared" si="25"/>
      </c>
      <c r="AJ62" s="18">
        <f t="shared" si="26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27"/>
        <v>0</v>
      </c>
      <c r="K63" s="47"/>
      <c r="L63" s="48"/>
      <c r="M63" s="49"/>
      <c r="N63" s="50"/>
      <c r="O63" s="23">
        <f t="shared" si="2"/>
        <v>0</v>
      </c>
      <c r="P63" s="24">
        <f t="shared" si="28"/>
      </c>
      <c r="Q63" s="24">
        <f t="shared" si="29"/>
      </c>
      <c r="R63" s="25">
        <f t="shared" si="5"/>
        <v>0</v>
      </c>
      <c r="S63" s="80"/>
      <c r="T63" s="81"/>
      <c r="U63" s="96">
        <f t="shared" si="30"/>
        <v>0</v>
      </c>
      <c r="V63" s="58">
        <f t="shared" si="14"/>
        <v>0</v>
      </c>
      <c r="W63" s="56">
        <f t="shared" si="13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22"/>
      </c>
      <c r="AG63" s="18">
        <f t="shared" si="23"/>
      </c>
      <c r="AH63" s="18">
        <f t="shared" si="24"/>
      </c>
      <c r="AI63" s="18">
        <f t="shared" si="25"/>
      </c>
      <c r="AJ63" s="18">
        <f t="shared" si="26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27"/>
        <v>0</v>
      </c>
      <c r="K64" s="47"/>
      <c r="L64" s="48"/>
      <c r="M64" s="49"/>
      <c r="N64" s="50"/>
      <c r="O64" s="23">
        <f t="shared" si="2"/>
        <v>0</v>
      </c>
      <c r="P64" s="24">
        <f t="shared" si="28"/>
      </c>
      <c r="Q64" s="24">
        <f t="shared" si="29"/>
      </c>
      <c r="R64" s="25">
        <f t="shared" si="5"/>
        <v>0</v>
      </c>
      <c r="S64" s="80"/>
      <c r="T64" s="81"/>
      <c r="U64" s="96">
        <f t="shared" si="30"/>
        <v>0</v>
      </c>
      <c r="V64" s="58">
        <f t="shared" si="14"/>
        <v>0</v>
      </c>
      <c r="W64" s="56">
        <f t="shared" si="13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22"/>
      </c>
      <c r="AG64" s="18">
        <f t="shared" si="23"/>
      </c>
      <c r="AH64" s="18">
        <f t="shared" si="24"/>
      </c>
      <c r="AI64" s="18">
        <f t="shared" si="25"/>
      </c>
      <c r="AJ64" s="18">
        <f t="shared" si="26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27"/>
        <v>0</v>
      </c>
      <c r="K65" s="47"/>
      <c r="L65" s="48"/>
      <c r="M65" s="49"/>
      <c r="N65" s="50"/>
      <c r="O65" s="23">
        <f t="shared" si="2"/>
        <v>0</v>
      </c>
      <c r="P65" s="24">
        <f t="shared" si="28"/>
      </c>
      <c r="Q65" s="24">
        <f t="shared" si="29"/>
      </c>
      <c r="R65" s="25">
        <f t="shared" si="5"/>
        <v>0</v>
      </c>
      <c r="S65" s="80"/>
      <c r="T65" s="81"/>
      <c r="U65" s="96">
        <f t="shared" si="30"/>
        <v>0</v>
      </c>
      <c r="V65" s="58">
        <f t="shared" si="14"/>
        <v>0</v>
      </c>
      <c r="W65" s="56">
        <f t="shared" si="13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22"/>
      </c>
      <c r="AG65" s="18">
        <f t="shared" si="23"/>
      </c>
      <c r="AH65" s="18">
        <f t="shared" si="24"/>
      </c>
      <c r="AI65" s="18">
        <f t="shared" si="25"/>
      </c>
      <c r="AJ65" s="18">
        <f t="shared" si="26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27"/>
        <v>0</v>
      </c>
      <c r="K66" s="47"/>
      <c r="L66" s="48"/>
      <c r="M66" s="49"/>
      <c r="N66" s="50"/>
      <c r="O66" s="23">
        <f t="shared" si="2"/>
        <v>0</v>
      </c>
      <c r="P66" s="24">
        <f t="shared" si="28"/>
      </c>
      <c r="Q66" s="24">
        <f t="shared" si="29"/>
      </c>
      <c r="R66" s="25">
        <f t="shared" si="5"/>
        <v>0</v>
      </c>
      <c r="S66" s="80"/>
      <c r="T66" s="81"/>
      <c r="U66" s="96">
        <f t="shared" si="30"/>
        <v>0</v>
      </c>
      <c r="V66" s="58">
        <f t="shared" si="14"/>
        <v>0</v>
      </c>
      <c r="W66" s="56">
        <f t="shared" si="13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22"/>
      </c>
      <c r="AG66" s="18">
        <f t="shared" si="23"/>
      </c>
      <c r="AH66" s="18">
        <f t="shared" si="24"/>
      </c>
      <c r="AI66" s="18">
        <f t="shared" si="25"/>
      </c>
      <c r="AJ66" s="18">
        <f t="shared" si="26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27"/>
        <v>0</v>
      </c>
      <c r="K67" s="47"/>
      <c r="L67" s="48"/>
      <c r="M67" s="49"/>
      <c r="N67" s="50"/>
      <c r="O67" s="23">
        <f t="shared" si="2"/>
        <v>0</v>
      </c>
      <c r="P67" s="24">
        <f t="shared" si="28"/>
      </c>
      <c r="Q67" s="24">
        <f t="shared" si="29"/>
      </c>
      <c r="R67" s="25">
        <f t="shared" si="5"/>
        <v>0</v>
      </c>
      <c r="S67" s="80"/>
      <c r="T67" s="81"/>
      <c r="U67" s="96">
        <f t="shared" si="30"/>
        <v>0</v>
      </c>
      <c r="V67" s="58">
        <f t="shared" si="14"/>
        <v>0</v>
      </c>
      <c r="W67" s="56">
        <f t="shared" si="13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22"/>
      </c>
      <c r="AG67" s="18">
        <f t="shared" si="23"/>
      </c>
      <c r="AH67" s="18">
        <f t="shared" si="24"/>
      </c>
      <c r="AI67" s="18">
        <f t="shared" si="25"/>
      </c>
      <c r="AJ67" s="18">
        <f t="shared" si="26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27"/>
        <v>0</v>
      </c>
      <c r="K68" s="47"/>
      <c r="L68" s="48"/>
      <c r="M68" s="49"/>
      <c r="N68" s="50"/>
      <c r="O68" s="23">
        <f t="shared" si="2"/>
        <v>0</v>
      </c>
      <c r="P68" s="24">
        <f t="shared" si="28"/>
      </c>
      <c r="Q68" s="24">
        <f t="shared" si="29"/>
      </c>
      <c r="R68" s="25">
        <f t="shared" si="5"/>
        <v>0</v>
      </c>
      <c r="S68" s="80"/>
      <c r="T68" s="81"/>
      <c r="U68" s="96">
        <f t="shared" si="30"/>
        <v>0</v>
      </c>
      <c r="V68" s="58">
        <f t="shared" si="14"/>
        <v>0</v>
      </c>
      <c r="W68" s="56">
        <f t="shared" si="13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22"/>
      </c>
      <c r="AG68" s="18">
        <f t="shared" si="23"/>
      </c>
      <c r="AH68" s="18">
        <f t="shared" si="24"/>
      </c>
      <c r="AI68" s="18">
        <f t="shared" si="25"/>
      </c>
      <c r="AJ68" s="18">
        <f t="shared" si="26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27"/>
        <v>0</v>
      </c>
      <c r="K69" s="47"/>
      <c r="L69" s="48"/>
      <c r="M69" s="49"/>
      <c r="N69" s="50"/>
      <c r="O69" s="23">
        <f t="shared" si="2"/>
        <v>0</v>
      </c>
      <c r="P69" s="24">
        <f t="shared" si="28"/>
      </c>
      <c r="Q69" s="24">
        <f t="shared" si="29"/>
      </c>
      <c r="R69" s="25">
        <f t="shared" si="5"/>
        <v>0</v>
      </c>
      <c r="S69" s="80"/>
      <c r="T69" s="81"/>
      <c r="U69" s="96">
        <f t="shared" si="30"/>
        <v>0</v>
      </c>
      <c r="V69" s="58">
        <f t="shared" si="14"/>
        <v>0</v>
      </c>
      <c r="W69" s="56">
        <f t="shared" si="13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22"/>
      </c>
      <c r="AG69" s="18">
        <f t="shared" si="23"/>
      </c>
      <c r="AH69" s="18">
        <f t="shared" si="24"/>
      </c>
      <c r="AI69" s="18">
        <f t="shared" si="25"/>
      </c>
      <c r="AJ69" s="18">
        <f t="shared" si="26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27"/>
        <v>0</v>
      </c>
      <c r="K70" s="47"/>
      <c r="L70" s="48"/>
      <c r="M70" s="49"/>
      <c r="N70" s="50"/>
      <c r="O70" s="23">
        <f t="shared" si="2"/>
        <v>0</v>
      </c>
      <c r="P70" s="24">
        <f t="shared" si="28"/>
      </c>
      <c r="Q70" s="24">
        <f t="shared" si="29"/>
      </c>
      <c r="R70" s="25">
        <f t="shared" si="5"/>
        <v>0</v>
      </c>
      <c r="S70" s="80"/>
      <c r="T70" s="81"/>
      <c r="U70" s="96">
        <f t="shared" si="30"/>
        <v>0</v>
      </c>
      <c r="V70" s="58">
        <f t="shared" si="14"/>
        <v>0</v>
      </c>
      <c r="W70" s="56">
        <f t="shared" si="13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22"/>
      </c>
      <c r="AG70" s="18">
        <f t="shared" si="23"/>
      </c>
      <c r="AH70" s="18">
        <f t="shared" si="24"/>
      </c>
      <c r="AI70" s="18">
        <f t="shared" si="25"/>
      </c>
      <c r="AJ70" s="18">
        <f t="shared" si="26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27"/>
        <v>0</v>
      </c>
      <c r="K71" s="47"/>
      <c r="L71" s="48"/>
      <c r="M71" s="49"/>
      <c r="N71" s="50"/>
      <c r="O71" s="23">
        <f t="shared" si="2"/>
        <v>0</v>
      </c>
      <c r="P71" s="24">
        <f t="shared" si="28"/>
      </c>
      <c r="Q71" s="24">
        <f t="shared" si="29"/>
      </c>
      <c r="R71" s="25">
        <f t="shared" si="5"/>
        <v>0</v>
      </c>
      <c r="S71" s="80"/>
      <c r="T71" s="81"/>
      <c r="U71" s="96">
        <f t="shared" si="30"/>
        <v>0</v>
      </c>
      <c r="V71" s="58">
        <f t="shared" si="14"/>
        <v>0</v>
      </c>
      <c r="W71" s="56">
        <f t="shared" si="13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22"/>
      </c>
      <c r="AG71" s="18">
        <f t="shared" si="23"/>
      </c>
      <c r="AH71" s="18">
        <f t="shared" si="24"/>
      </c>
      <c r="AI71" s="18">
        <f t="shared" si="25"/>
      </c>
      <c r="AJ71" s="18">
        <f t="shared" si="26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27"/>
        <v>0</v>
      </c>
      <c r="K72" s="47"/>
      <c r="L72" s="48"/>
      <c r="M72" s="49"/>
      <c r="N72" s="50"/>
      <c r="O72" s="23">
        <f t="shared" si="2"/>
        <v>0</v>
      </c>
      <c r="P72" s="24">
        <f t="shared" si="28"/>
      </c>
      <c r="Q72" s="24">
        <f t="shared" si="29"/>
      </c>
      <c r="R72" s="25">
        <f t="shared" si="5"/>
        <v>0</v>
      </c>
      <c r="S72" s="80"/>
      <c r="T72" s="81"/>
      <c r="U72" s="96">
        <f t="shared" si="30"/>
        <v>0</v>
      </c>
      <c r="V72" s="58">
        <f t="shared" si="14"/>
        <v>0</v>
      </c>
      <c r="W72" s="56">
        <f t="shared" si="13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22"/>
      </c>
      <c r="AG72" s="18">
        <f t="shared" si="23"/>
      </c>
      <c r="AH72" s="18">
        <f t="shared" si="24"/>
      </c>
      <c r="AI72" s="18">
        <f t="shared" si="25"/>
      </c>
      <c r="AJ72" s="18">
        <f t="shared" si="26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27"/>
        <v>0</v>
      </c>
      <c r="K73" s="47"/>
      <c r="L73" s="48"/>
      <c r="M73" s="49"/>
      <c r="N73" s="50"/>
      <c r="O73" s="23">
        <f t="shared" si="2"/>
        <v>0</v>
      </c>
      <c r="P73" s="24">
        <f t="shared" si="28"/>
      </c>
      <c r="Q73" s="24">
        <f t="shared" si="29"/>
      </c>
      <c r="R73" s="25">
        <f t="shared" si="5"/>
        <v>0</v>
      </c>
      <c r="S73" s="80"/>
      <c r="T73" s="81"/>
      <c r="U73" s="96">
        <f t="shared" si="30"/>
        <v>0</v>
      </c>
      <c r="V73" s="58">
        <f t="shared" si="14"/>
        <v>0</v>
      </c>
      <c r="W73" s="56">
        <f t="shared" si="13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22"/>
      </c>
      <c r="AG73" s="18">
        <f t="shared" si="23"/>
      </c>
      <c r="AH73" s="18">
        <f t="shared" si="24"/>
      </c>
      <c r="AI73" s="18">
        <f t="shared" si="25"/>
      </c>
      <c r="AJ73" s="18">
        <f t="shared" si="26"/>
      </c>
    </row>
    <row r="74" spans="1:36" s="4" customFormat="1" ht="16.5" customHeight="1">
      <c r="A74" s="10">
        <f aca="true" t="shared" si="31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32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33" ref="O74:O89">IF(P74=Q74,MIN(K74,M74),CHOOSE(MATCH(R74,P74:Q74),K74,M74))</f>
        <v>0</v>
      </c>
      <c r="P74" s="24">
        <f aca="true" t="shared" si="34" ref="P74:P89">IF(OR(K74="",K74=0),"",VLOOKUP(K74,TempsPoints,3,TRUE)-10*L74)</f>
      </c>
      <c r="Q74" s="24">
        <f aca="true" t="shared" si="35" ref="Q74:Q89">IF(OR(M74="",M74=0),"",VLOOKUP(M74,TempsPoints,3,TRUE)-10*N74)</f>
      </c>
      <c r="R74" s="25">
        <f aca="true" t="shared" si="36" ref="R74:R89">MAX(P74:Q74)</f>
        <v>0</v>
      </c>
      <c r="S74" s="80"/>
      <c r="T74" s="81"/>
      <c r="U74" s="96">
        <f aca="true" t="shared" si="37" ref="U74:U89">(S74*VLOOKUP("Plaque",LancerPoints,2,FALSE))+(T74*VLOOKUP("Centre",LancerPoints,2,FALSE))</f>
        <v>0</v>
      </c>
      <c r="V74" s="58">
        <f t="shared" si="14"/>
        <v>0</v>
      </c>
      <c r="W74" s="56">
        <f t="shared" si="13"/>
        <v>5000</v>
      </c>
      <c r="X74" s="57">
        <f aca="true" t="shared" si="38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22"/>
      </c>
      <c r="AG74" s="18">
        <f t="shared" si="23"/>
      </c>
      <c r="AH74" s="18">
        <f t="shared" si="24"/>
      </c>
      <c r="AI74" s="18">
        <f t="shared" si="25"/>
      </c>
      <c r="AJ74" s="18">
        <f t="shared" si="26"/>
      </c>
    </row>
    <row r="75" spans="1:36" s="4" customFormat="1" ht="16.5" customHeight="1">
      <c r="A75" s="10">
        <f t="shared" si="31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32"/>
        <v>0</v>
      </c>
      <c r="K75" s="47"/>
      <c r="L75" s="48"/>
      <c r="M75" s="49"/>
      <c r="N75" s="50"/>
      <c r="O75" s="23">
        <f t="shared" si="33"/>
        <v>0</v>
      </c>
      <c r="P75" s="24">
        <f t="shared" si="34"/>
      </c>
      <c r="Q75" s="24">
        <f t="shared" si="35"/>
      </c>
      <c r="R75" s="25">
        <f t="shared" si="36"/>
        <v>0</v>
      </c>
      <c r="S75" s="80"/>
      <c r="T75" s="81"/>
      <c r="U75" s="96">
        <f t="shared" si="37"/>
        <v>0</v>
      </c>
      <c r="V75" s="58">
        <f t="shared" si="14"/>
        <v>0</v>
      </c>
      <c r="W75" s="56">
        <f aca="true" t="shared" si="39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38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22"/>
      </c>
      <c r="AG75" s="18">
        <f t="shared" si="23"/>
      </c>
      <c r="AH75" s="18">
        <f t="shared" si="24"/>
      </c>
      <c r="AI75" s="18">
        <f t="shared" si="25"/>
      </c>
      <c r="AJ75" s="18">
        <f t="shared" si="26"/>
      </c>
    </row>
    <row r="76" spans="1:36" s="4" customFormat="1" ht="16.5" customHeight="1">
      <c r="A76" s="10">
        <f t="shared" si="31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32"/>
        <v>0</v>
      </c>
      <c r="K76" s="47"/>
      <c r="L76" s="48"/>
      <c r="M76" s="49"/>
      <c r="N76" s="50"/>
      <c r="O76" s="23">
        <f t="shared" si="33"/>
        <v>0</v>
      </c>
      <c r="P76" s="24">
        <f t="shared" si="34"/>
      </c>
      <c r="Q76" s="24">
        <f t="shared" si="35"/>
      </c>
      <c r="R76" s="25">
        <f t="shared" si="36"/>
        <v>0</v>
      </c>
      <c r="S76" s="80"/>
      <c r="T76" s="81"/>
      <c r="U76" s="96">
        <f t="shared" si="37"/>
        <v>0</v>
      </c>
      <c r="V76" s="58">
        <f t="shared" si="14"/>
        <v>0</v>
      </c>
      <c r="W76" s="56">
        <f t="shared" si="39"/>
        <v>5000</v>
      </c>
      <c r="X76" s="57">
        <f t="shared" si="38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22"/>
      </c>
      <c r="AG76" s="18">
        <f t="shared" si="23"/>
      </c>
      <c r="AH76" s="18">
        <f t="shared" si="24"/>
      </c>
      <c r="AI76" s="18">
        <f t="shared" si="25"/>
      </c>
      <c r="AJ76" s="18">
        <f t="shared" si="26"/>
      </c>
    </row>
    <row r="77" spans="1:36" s="4" customFormat="1" ht="16.5" customHeight="1">
      <c r="A77" s="10">
        <f t="shared" si="31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32"/>
        <v>0</v>
      </c>
      <c r="K77" s="47"/>
      <c r="L77" s="48"/>
      <c r="M77" s="49"/>
      <c r="N77" s="50"/>
      <c r="O77" s="23">
        <f t="shared" si="33"/>
        <v>0</v>
      </c>
      <c r="P77" s="24">
        <f t="shared" si="34"/>
      </c>
      <c r="Q77" s="24">
        <f t="shared" si="35"/>
      </c>
      <c r="R77" s="25">
        <f t="shared" si="36"/>
        <v>0</v>
      </c>
      <c r="S77" s="80"/>
      <c r="T77" s="81"/>
      <c r="U77" s="96">
        <f t="shared" si="37"/>
        <v>0</v>
      </c>
      <c r="V77" s="58">
        <f t="shared" si="14"/>
        <v>0</v>
      </c>
      <c r="W77" s="56">
        <f t="shared" si="39"/>
        <v>5000</v>
      </c>
      <c r="X77" s="57">
        <f t="shared" si="38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22"/>
      </c>
      <c r="AG77" s="18">
        <f t="shared" si="23"/>
      </c>
      <c r="AH77" s="18">
        <f t="shared" si="24"/>
      </c>
      <c r="AI77" s="18">
        <f t="shared" si="25"/>
      </c>
      <c r="AJ77" s="18">
        <f t="shared" si="26"/>
      </c>
    </row>
    <row r="78" spans="1:36" s="4" customFormat="1" ht="16.5" customHeight="1">
      <c r="A78" s="10">
        <f t="shared" si="31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32"/>
        <v>0</v>
      </c>
      <c r="K78" s="47"/>
      <c r="L78" s="48"/>
      <c r="M78" s="49"/>
      <c r="N78" s="50"/>
      <c r="O78" s="23">
        <f t="shared" si="33"/>
        <v>0</v>
      </c>
      <c r="P78" s="24">
        <f t="shared" si="34"/>
      </c>
      <c r="Q78" s="24">
        <f t="shared" si="35"/>
      </c>
      <c r="R78" s="25">
        <f t="shared" si="36"/>
        <v>0</v>
      </c>
      <c r="S78" s="80"/>
      <c r="T78" s="81"/>
      <c r="U78" s="96">
        <f t="shared" si="37"/>
        <v>0</v>
      </c>
      <c r="V78" s="58">
        <f t="shared" si="14"/>
        <v>0</v>
      </c>
      <c r="W78" s="56">
        <f t="shared" si="39"/>
        <v>5000</v>
      </c>
      <c r="X78" s="57">
        <f t="shared" si="38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40" ref="AF78:AF89">IF(AE78=1,"1er:",IF(AE78=2,"2e:",IF(AE78=3,"3e:","")))</f>
      </c>
      <c r="AG78" s="18">
        <f aca="true" t="shared" si="41" ref="AG78:AG89">IF(AE78=1,C78,IF(AE78=2,C78,IF(AE78=3,C78,"")))</f>
      </c>
      <c r="AH78" s="18">
        <f aca="true" t="shared" si="42" ref="AH78:AH89">IF(AE78=1,B78,IF(AE78=2,B78,IF(AE78=3,B78,"")))</f>
      </c>
      <c r="AI78" s="18">
        <f aca="true" t="shared" si="43" ref="AI78:AI89">IF(AE78=1,"de",IF(AE78=2,"de",IF(AE78=3,"de","")))</f>
      </c>
      <c r="AJ78" s="18">
        <f aca="true" t="shared" si="44" ref="AJ78:AJ89">IF(AE78=1,D78,IF(AE78=2,D78,IF(AE78=3,D78,"")))</f>
      </c>
    </row>
    <row r="79" spans="1:36" s="4" customFormat="1" ht="16.5" customHeight="1">
      <c r="A79" s="10">
        <f t="shared" si="31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32"/>
        <v>0</v>
      </c>
      <c r="K79" s="47"/>
      <c r="L79" s="48"/>
      <c r="M79" s="49"/>
      <c r="N79" s="50"/>
      <c r="O79" s="23">
        <f t="shared" si="33"/>
        <v>0</v>
      </c>
      <c r="P79" s="24">
        <f t="shared" si="34"/>
      </c>
      <c r="Q79" s="24">
        <f t="shared" si="35"/>
      </c>
      <c r="R79" s="25">
        <f t="shared" si="36"/>
        <v>0</v>
      </c>
      <c r="S79" s="80"/>
      <c r="T79" s="81"/>
      <c r="U79" s="96">
        <f t="shared" si="37"/>
        <v>0</v>
      </c>
      <c r="V79" s="58">
        <f aca="true" t="shared" si="45" ref="V79:V89">U79+R79+J79</f>
        <v>0</v>
      </c>
      <c r="W79" s="56">
        <f t="shared" si="39"/>
        <v>5000</v>
      </c>
      <c r="X79" s="57">
        <f t="shared" si="38"/>
        <v>1</v>
      </c>
      <c r="Y79" s="56">
        <f aca="true" t="shared" si="46" ref="Y79:Y89">RANK(J79,$J$10:$J$89,1)</f>
        <v>1</v>
      </c>
      <c r="Z79" s="56">
        <f aca="true" t="shared" si="47" ref="Z79:Z89">RANK(U79,$U$10:$U$89,1)</f>
        <v>1</v>
      </c>
      <c r="AA79" s="56">
        <f aca="true" t="shared" si="48" ref="AA79:AA89">RANK(R79,$R$10:$R$89,1)</f>
        <v>1</v>
      </c>
      <c r="AB79" s="56">
        <f aca="true" t="shared" si="49" ref="AB79:AB89">Y79/100+Z79/10000+AA79/1000000</f>
        <v>0.010100999999999999</v>
      </c>
      <c r="AC79" s="56">
        <f aca="true" t="shared" si="50" ref="AC79:AC89">X79/100+AB79/100</f>
        <v>0.01010101</v>
      </c>
      <c r="AD79" s="56">
        <f aca="true" t="shared" si="51" ref="AD79:AD89">AC79+V79</f>
        <v>0.01010101</v>
      </c>
      <c r="AE79" s="28">
        <f aca="true" t="shared" si="52" ref="AE79:AE89">IF(V79=0,"",RANK(AD79,$AD$10:$AD$89,0))</f>
      </c>
      <c r="AF79" s="16">
        <f t="shared" si="40"/>
      </c>
      <c r="AG79" s="18">
        <f t="shared" si="41"/>
      </c>
      <c r="AH79" s="18">
        <f t="shared" si="42"/>
      </c>
      <c r="AI79" s="18">
        <f t="shared" si="43"/>
      </c>
      <c r="AJ79" s="18">
        <f t="shared" si="44"/>
      </c>
    </row>
    <row r="80" spans="1:36" s="4" customFormat="1" ht="16.5" customHeight="1">
      <c r="A80" s="10">
        <f t="shared" si="31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32"/>
        <v>0</v>
      </c>
      <c r="K80" s="47"/>
      <c r="L80" s="48"/>
      <c r="M80" s="49"/>
      <c r="N80" s="50"/>
      <c r="O80" s="23">
        <f t="shared" si="33"/>
        <v>0</v>
      </c>
      <c r="P80" s="24">
        <f t="shared" si="34"/>
      </c>
      <c r="Q80" s="24">
        <f t="shared" si="35"/>
      </c>
      <c r="R80" s="25">
        <f t="shared" si="36"/>
        <v>0</v>
      </c>
      <c r="S80" s="80"/>
      <c r="T80" s="81"/>
      <c r="U80" s="96">
        <f t="shared" si="37"/>
        <v>0</v>
      </c>
      <c r="V80" s="58">
        <f t="shared" si="45"/>
        <v>0</v>
      </c>
      <c r="W80" s="56">
        <f t="shared" si="39"/>
        <v>5000</v>
      </c>
      <c r="X80" s="57">
        <f t="shared" si="38"/>
        <v>1</v>
      </c>
      <c r="Y80" s="56">
        <f t="shared" si="46"/>
        <v>1</v>
      </c>
      <c r="Z80" s="56">
        <f t="shared" si="47"/>
        <v>1</v>
      </c>
      <c r="AA80" s="56">
        <f t="shared" si="48"/>
        <v>1</v>
      </c>
      <c r="AB80" s="56">
        <f t="shared" si="49"/>
        <v>0.010100999999999999</v>
      </c>
      <c r="AC80" s="56">
        <f t="shared" si="50"/>
        <v>0.01010101</v>
      </c>
      <c r="AD80" s="56">
        <f t="shared" si="51"/>
        <v>0.01010101</v>
      </c>
      <c r="AE80" s="28">
        <f t="shared" si="52"/>
      </c>
      <c r="AF80" s="16">
        <f t="shared" si="40"/>
      </c>
      <c r="AG80" s="18">
        <f t="shared" si="41"/>
      </c>
      <c r="AH80" s="18">
        <f t="shared" si="42"/>
      </c>
      <c r="AI80" s="18">
        <f t="shared" si="43"/>
      </c>
      <c r="AJ80" s="18">
        <f t="shared" si="44"/>
      </c>
    </row>
    <row r="81" spans="1:36" s="4" customFormat="1" ht="16.5" customHeight="1">
      <c r="A81" s="10">
        <f t="shared" si="31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32"/>
        <v>0</v>
      </c>
      <c r="K81" s="47"/>
      <c r="L81" s="48"/>
      <c r="M81" s="49"/>
      <c r="N81" s="50"/>
      <c r="O81" s="23">
        <f t="shared" si="33"/>
        <v>0</v>
      </c>
      <c r="P81" s="24">
        <f t="shared" si="34"/>
      </c>
      <c r="Q81" s="24">
        <f t="shared" si="35"/>
      </c>
      <c r="R81" s="25">
        <f t="shared" si="36"/>
        <v>0</v>
      </c>
      <c r="S81" s="80"/>
      <c r="T81" s="81"/>
      <c r="U81" s="96">
        <f t="shared" si="37"/>
        <v>0</v>
      </c>
      <c r="V81" s="58">
        <f t="shared" si="45"/>
        <v>0</v>
      </c>
      <c r="W81" s="56">
        <f t="shared" si="39"/>
        <v>5000</v>
      </c>
      <c r="X81" s="57">
        <f t="shared" si="38"/>
        <v>1</v>
      </c>
      <c r="Y81" s="56">
        <f t="shared" si="46"/>
        <v>1</v>
      </c>
      <c r="Z81" s="56">
        <f t="shared" si="47"/>
        <v>1</v>
      </c>
      <c r="AA81" s="56">
        <f t="shared" si="48"/>
        <v>1</v>
      </c>
      <c r="AB81" s="56">
        <f t="shared" si="49"/>
        <v>0.010100999999999999</v>
      </c>
      <c r="AC81" s="56">
        <f t="shared" si="50"/>
        <v>0.01010101</v>
      </c>
      <c r="AD81" s="56">
        <f t="shared" si="51"/>
        <v>0.01010101</v>
      </c>
      <c r="AE81" s="28">
        <f t="shared" si="52"/>
      </c>
      <c r="AF81" s="16">
        <f t="shared" si="40"/>
      </c>
      <c r="AG81" s="18">
        <f t="shared" si="41"/>
      </c>
      <c r="AH81" s="18">
        <f t="shared" si="42"/>
      </c>
      <c r="AI81" s="18">
        <f t="shared" si="43"/>
      </c>
      <c r="AJ81" s="18">
        <f t="shared" si="44"/>
      </c>
    </row>
    <row r="82" spans="1:36" s="4" customFormat="1" ht="16.5" customHeight="1">
      <c r="A82" s="10">
        <f t="shared" si="31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32"/>
        <v>0</v>
      </c>
      <c r="K82" s="47"/>
      <c r="L82" s="48"/>
      <c r="M82" s="49"/>
      <c r="N82" s="50"/>
      <c r="O82" s="23">
        <f t="shared" si="33"/>
        <v>0</v>
      </c>
      <c r="P82" s="24">
        <f t="shared" si="34"/>
      </c>
      <c r="Q82" s="24">
        <f t="shared" si="35"/>
      </c>
      <c r="R82" s="25">
        <f t="shared" si="36"/>
        <v>0</v>
      </c>
      <c r="S82" s="80"/>
      <c r="T82" s="81"/>
      <c r="U82" s="96">
        <f t="shared" si="37"/>
        <v>0</v>
      </c>
      <c r="V82" s="58">
        <f t="shared" si="45"/>
        <v>0</v>
      </c>
      <c r="W82" s="56">
        <f t="shared" si="39"/>
        <v>5000</v>
      </c>
      <c r="X82" s="57">
        <f t="shared" si="38"/>
        <v>1</v>
      </c>
      <c r="Y82" s="56">
        <f t="shared" si="46"/>
        <v>1</v>
      </c>
      <c r="Z82" s="56">
        <f t="shared" si="47"/>
        <v>1</v>
      </c>
      <c r="AA82" s="56">
        <f t="shared" si="48"/>
        <v>1</v>
      </c>
      <c r="AB82" s="56">
        <f t="shared" si="49"/>
        <v>0.010100999999999999</v>
      </c>
      <c r="AC82" s="56">
        <f t="shared" si="50"/>
        <v>0.01010101</v>
      </c>
      <c r="AD82" s="56">
        <f t="shared" si="51"/>
        <v>0.01010101</v>
      </c>
      <c r="AE82" s="28">
        <f t="shared" si="52"/>
      </c>
      <c r="AF82" s="16">
        <f t="shared" si="40"/>
      </c>
      <c r="AG82" s="18">
        <f t="shared" si="41"/>
      </c>
      <c r="AH82" s="18">
        <f t="shared" si="42"/>
      </c>
      <c r="AI82" s="18">
        <f t="shared" si="43"/>
      </c>
      <c r="AJ82" s="18">
        <f t="shared" si="44"/>
      </c>
    </row>
    <row r="83" spans="1:36" s="4" customFormat="1" ht="16.5" customHeight="1">
      <c r="A83" s="10">
        <f t="shared" si="31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32"/>
        <v>0</v>
      </c>
      <c r="K83" s="47"/>
      <c r="L83" s="48"/>
      <c r="M83" s="49"/>
      <c r="N83" s="50"/>
      <c r="O83" s="23">
        <f t="shared" si="33"/>
        <v>0</v>
      </c>
      <c r="P83" s="24">
        <f t="shared" si="34"/>
      </c>
      <c r="Q83" s="24">
        <f t="shared" si="35"/>
      </c>
      <c r="R83" s="25">
        <f t="shared" si="36"/>
        <v>0</v>
      </c>
      <c r="S83" s="80"/>
      <c r="T83" s="81"/>
      <c r="U83" s="96">
        <f t="shared" si="37"/>
        <v>0</v>
      </c>
      <c r="V83" s="58">
        <f t="shared" si="45"/>
        <v>0</v>
      </c>
      <c r="W83" s="56">
        <f t="shared" si="39"/>
        <v>5000</v>
      </c>
      <c r="X83" s="57">
        <f t="shared" si="38"/>
        <v>1</v>
      </c>
      <c r="Y83" s="56">
        <f t="shared" si="46"/>
        <v>1</v>
      </c>
      <c r="Z83" s="56">
        <f t="shared" si="47"/>
        <v>1</v>
      </c>
      <c r="AA83" s="56">
        <f t="shared" si="48"/>
        <v>1</v>
      </c>
      <c r="AB83" s="56">
        <f t="shared" si="49"/>
        <v>0.010100999999999999</v>
      </c>
      <c r="AC83" s="56">
        <f t="shared" si="50"/>
        <v>0.01010101</v>
      </c>
      <c r="AD83" s="56">
        <f t="shared" si="51"/>
        <v>0.01010101</v>
      </c>
      <c r="AE83" s="28">
        <f t="shared" si="52"/>
      </c>
      <c r="AF83" s="16">
        <f t="shared" si="40"/>
      </c>
      <c r="AG83" s="18">
        <f t="shared" si="41"/>
      </c>
      <c r="AH83" s="18">
        <f t="shared" si="42"/>
      </c>
      <c r="AI83" s="18">
        <f t="shared" si="43"/>
      </c>
      <c r="AJ83" s="18">
        <f t="shared" si="44"/>
      </c>
    </row>
    <row r="84" spans="1:36" s="4" customFormat="1" ht="16.5" customHeight="1">
      <c r="A84" s="10">
        <f t="shared" si="31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32"/>
        <v>0</v>
      </c>
      <c r="K84" s="47"/>
      <c r="L84" s="48"/>
      <c r="M84" s="49"/>
      <c r="N84" s="50"/>
      <c r="O84" s="23">
        <f t="shared" si="33"/>
        <v>0</v>
      </c>
      <c r="P84" s="24">
        <f t="shared" si="34"/>
      </c>
      <c r="Q84" s="24">
        <f t="shared" si="35"/>
      </c>
      <c r="R84" s="25">
        <f t="shared" si="36"/>
        <v>0</v>
      </c>
      <c r="S84" s="80"/>
      <c r="T84" s="81"/>
      <c r="U84" s="96">
        <f t="shared" si="37"/>
        <v>0</v>
      </c>
      <c r="V84" s="58">
        <f t="shared" si="45"/>
        <v>0</v>
      </c>
      <c r="W84" s="56">
        <f t="shared" si="39"/>
        <v>5000</v>
      </c>
      <c r="X84" s="57">
        <f t="shared" si="38"/>
        <v>1</v>
      </c>
      <c r="Y84" s="56">
        <f t="shared" si="46"/>
        <v>1</v>
      </c>
      <c r="Z84" s="56">
        <f t="shared" si="47"/>
        <v>1</v>
      </c>
      <c r="AA84" s="56">
        <f t="shared" si="48"/>
        <v>1</v>
      </c>
      <c r="AB84" s="56">
        <f t="shared" si="49"/>
        <v>0.010100999999999999</v>
      </c>
      <c r="AC84" s="56">
        <f t="shared" si="50"/>
        <v>0.01010101</v>
      </c>
      <c r="AD84" s="56">
        <f t="shared" si="51"/>
        <v>0.01010101</v>
      </c>
      <c r="AE84" s="28">
        <f t="shared" si="52"/>
      </c>
      <c r="AF84" s="16">
        <f t="shared" si="40"/>
      </c>
      <c r="AG84" s="18">
        <f t="shared" si="41"/>
      </c>
      <c r="AH84" s="18">
        <f t="shared" si="42"/>
      </c>
      <c r="AI84" s="18">
        <f t="shared" si="43"/>
      </c>
      <c r="AJ84" s="18">
        <f t="shared" si="44"/>
      </c>
    </row>
    <row r="85" spans="1:36" s="4" customFormat="1" ht="16.5" customHeight="1">
      <c r="A85" s="10">
        <f t="shared" si="31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32"/>
        <v>0</v>
      </c>
      <c r="K85" s="47"/>
      <c r="L85" s="48"/>
      <c r="M85" s="49"/>
      <c r="N85" s="50"/>
      <c r="O85" s="23">
        <f t="shared" si="33"/>
        <v>0</v>
      </c>
      <c r="P85" s="24">
        <f t="shared" si="34"/>
      </c>
      <c r="Q85" s="24">
        <f t="shared" si="35"/>
      </c>
      <c r="R85" s="25">
        <f t="shared" si="36"/>
        <v>0</v>
      </c>
      <c r="S85" s="80"/>
      <c r="T85" s="81"/>
      <c r="U85" s="96">
        <f t="shared" si="37"/>
        <v>0</v>
      </c>
      <c r="V85" s="58">
        <f t="shared" si="45"/>
        <v>0</v>
      </c>
      <c r="W85" s="56">
        <f t="shared" si="39"/>
        <v>5000</v>
      </c>
      <c r="X85" s="57">
        <f t="shared" si="38"/>
        <v>1</v>
      </c>
      <c r="Y85" s="56">
        <f t="shared" si="46"/>
        <v>1</v>
      </c>
      <c r="Z85" s="56">
        <f t="shared" si="47"/>
        <v>1</v>
      </c>
      <c r="AA85" s="56">
        <f t="shared" si="48"/>
        <v>1</v>
      </c>
      <c r="AB85" s="56">
        <f t="shared" si="49"/>
        <v>0.010100999999999999</v>
      </c>
      <c r="AC85" s="56">
        <f t="shared" si="50"/>
        <v>0.01010101</v>
      </c>
      <c r="AD85" s="56">
        <f t="shared" si="51"/>
        <v>0.01010101</v>
      </c>
      <c r="AE85" s="28">
        <f t="shared" si="52"/>
      </c>
      <c r="AF85" s="16">
        <f t="shared" si="40"/>
      </c>
      <c r="AG85" s="18">
        <f t="shared" si="41"/>
      </c>
      <c r="AH85" s="18">
        <f t="shared" si="42"/>
      </c>
      <c r="AI85" s="18">
        <f t="shared" si="43"/>
      </c>
      <c r="AJ85" s="18">
        <f t="shared" si="44"/>
      </c>
    </row>
    <row r="86" spans="1:36" s="4" customFormat="1" ht="16.5" customHeight="1">
      <c r="A86" s="10">
        <f t="shared" si="31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32"/>
        <v>0</v>
      </c>
      <c r="K86" s="47"/>
      <c r="L86" s="48"/>
      <c r="M86" s="49"/>
      <c r="N86" s="50"/>
      <c r="O86" s="23">
        <f t="shared" si="33"/>
        <v>0</v>
      </c>
      <c r="P86" s="24">
        <f t="shared" si="34"/>
      </c>
      <c r="Q86" s="24">
        <f t="shared" si="35"/>
      </c>
      <c r="R86" s="25">
        <f t="shared" si="36"/>
        <v>0</v>
      </c>
      <c r="S86" s="80"/>
      <c r="T86" s="81"/>
      <c r="U86" s="96">
        <f t="shared" si="37"/>
        <v>0</v>
      </c>
      <c r="V86" s="58">
        <f t="shared" si="45"/>
        <v>0</v>
      </c>
      <c r="W86" s="56">
        <f t="shared" si="39"/>
        <v>5000</v>
      </c>
      <c r="X86" s="57">
        <f t="shared" si="38"/>
        <v>1</v>
      </c>
      <c r="Y86" s="56">
        <f t="shared" si="46"/>
        <v>1</v>
      </c>
      <c r="Z86" s="56">
        <f t="shared" si="47"/>
        <v>1</v>
      </c>
      <c r="AA86" s="56">
        <f t="shared" si="48"/>
        <v>1</v>
      </c>
      <c r="AB86" s="56">
        <f t="shared" si="49"/>
        <v>0.010100999999999999</v>
      </c>
      <c r="AC86" s="56">
        <f t="shared" si="50"/>
        <v>0.01010101</v>
      </c>
      <c r="AD86" s="56">
        <f t="shared" si="51"/>
        <v>0.01010101</v>
      </c>
      <c r="AE86" s="28">
        <f t="shared" si="52"/>
      </c>
      <c r="AF86" s="16">
        <f t="shared" si="40"/>
      </c>
      <c r="AG86" s="18">
        <f t="shared" si="41"/>
      </c>
      <c r="AH86" s="18">
        <f t="shared" si="42"/>
      </c>
      <c r="AI86" s="18">
        <f t="shared" si="43"/>
      </c>
      <c r="AJ86" s="18">
        <f t="shared" si="44"/>
      </c>
    </row>
    <row r="87" spans="1:36" s="4" customFormat="1" ht="16.5" customHeight="1">
      <c r="A87" s="10">
        <f t="shared" si="31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32"/>
        <v>0</v>
      </c>
      <c r="K87" s="47"/>
      <c r="L87" s="48"/>
      <c r="M87" s="49"/>
      <c r="N87" s="50"/>
      <c r="O87" s="23">
        <f t="shared" si="33"/>
        <v>0</v>
      </c>
      <c r="P87" s="24">
        <f t="shared" si="34"/>
      </c>
      <c r="Q87" s="24">
        <f t="shared" si="35"/>
      </c>
      <c r="R87" s="25">
        <f t="shared" si="36"/>
        <v>0</v>
      </c>
      <c r="S87" s="80"/>
      <c r="T87" s="81"/>
      <c r="U87" s="96">
        <f t="shared" si="37"/>
        <v>0</v>
      </c>
      <c r="V87" s="58">
        <f t="shared" si="45"/>
        <v>0</v>
      </c>
      <c r="W87" s="56">
        <f t="shared" si="39"/>
        <v>5000</v>
      </c>
      <c r="X87" s="57">
        <f t="shared" si="38"/>
        <v>1</v>
      </c>
      <c r="Y87" s="56">
        <f t="shared" si="46"/>
        <v>1</v>
      </c>
      <c r="Z87" s="56">
        <f t="shared" si="47"/>
        <v>1</v>
      </c>
      <c r="AA87" s="56">
        <f t="shared" si="48"/>
        <v>1</v>
      </c>
      <c r="AB87" s="56">
        <f t="shared" si="49"/>
        <v>0.010100999999999999</v>
      </c>
      <c r="AC87" s="56">
        <f t="shared" si="50"/>
        <v>0.01010101</v>
      </c>
      <c r="AD87" s="56">
        <f t="shared" si="51"/>
        <v>0.01010101</v>
      </c>
      <c r="AE87" s="28">
        <f t="shared" si="52"/>
      </c>
      <c r="AF87" s="16">
        <f t="shared" si="40"/>
      </c>
      <c r="AG87" s="18">
        <f t="shared" si="41"/>
      </c>
      <c r="AH87" s="18">
        <f t="shared" si="42"/>
      </c>
      <c r="AI87" s="18">
        <f t="shared" si="43"/>
      </c>
      <c r="AJ87" s="18">
        <f t="shared" si="44"/>
      </c>
    </row>
    <row r="88" spans="1:36" s="4" customFormat="1" ht="16.5" customHeight="1">
      <c r="A88" s="10">
        <f t="shared" si="31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32"/>
        <v>0</v>
      </c>
      <c r="K88" s="47"/>
      <c r="L88" s="48"/>
      <c r="M88" s="49"/>
      <c r="N88" s="50"/>
      <c r="O88" s="23">
        <f t="shared" si="33"/>
        <v>0</v>
      </c>
      <c r="P88" s="24">
        <f t="shared" si="34"/>
      </c>
      <c r="Q88" s="24">
        <f t="shared" si="35"/>
      </c>
      <c r="R88" s="25">
        <f t="shared" si="36"/>
        <v>0</v>
      </c>
      <c r="S88" s="80"/>
      <c r="T88" s="81"/>
      <c r="U88" s="96">
        <f t="shared" si="37"/>
        <v>0</v>
      </c>
      <c r="V88" s="58">
        <f t="shared" si="45"/>
        <v>0</v>
      </c>
      <c r="W88" s="56">
        <f t="shared" si="39"/>
        <v>5000</v>
      </c>
      <c r="X88" s="57">
        <f t="shared" si="38"/>
        <v>1</v>
      </c>
      <c r="Y88" s="56">
        <f t="shared" si="46"/>
        <v>1</v>
      </c>
      <c r="Z88" s="56">
        <f t="shared" si="47"/>
        <v>1</v>
      </c>
      <c r="AA88" s="56">
        <f t="shared" si="48"/>
        <v>1</v>
      </c>
      <c r="AB88" s="56">
        <f t="shared" si="49"/>
        <v>0.010100999999999999</v>
      </c>
      <c r="AC88" s="56">
        <f t="shared" si="50"/>
        <v>0.01010101</v>
      </c>
      <c r="AD88" s="56">
        <f t="shared" si="51"/>
        <v>0.01010101</v>
      </c>
      <c r="AE88" s="28">
        <f t="shared" si="52"/>
      </c>
      <c r="AF88" s="16">
        <f t="shared" si="40"/>
      </c>
      <c r="AG88" s="18">
        <f t="shared" si="41"/>
      </c>
      <c r="AH88" s="18">
        <f t="shared" si="42"/>
      </c>
      <c r="AI88" s="18">
        <f t="shared" si="43"/>
      </c>
      <c r="AJ88" s="18">
        <f t="shared" si="44"/>
      </c>
    </row>
    <row r="89" spans="1:36" s="4" customFormat="1" ht="16.5" customHeight="1" thickBot="1">
      <c r="A89" s="10">
        <f t="shared" si="31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32"/>
        <v>0</v>
      </c>
      <c r="K89" s="64"/>
      <c r="L89" s="65"/>
      <c r="M89" s="66"/>
      <c r="N89" s="67"/>
      <c r="O89" s="68">
        <f t="shared" si="33"/>
        <v>0</v>
      </c>
      <c r="P89" s="24">
        <f t="shared" si="34"/>
      </c>
      <c r="Q89" s="24">
        <f t="shared" si="35"/>
      </c>
      <c r="R89" s="69">
        <f t="shared" si="36"/>
        <v>0</v>
      </c>
      <c r="S89" s="82"/>
      <c r="T89" s="83"/>
      <c r="U89" s="97">
        <f t="shared" si="37"/>
        <v>0</v>
      </c>
      <c r="V89" s="71">
        <f t="shared" si="45"/>
        <v>0</v>
      </c>
      <c r="W89" s="56">
        <f t="shared" si="39"/>
        <v>5000</v>
      </c>
      <c r="X89" s="73">
        <f t="shared" si="38"/>
        <v>1</v>
      </c>
      <c r="Y89" s="72">
        <f t="shared" si="46"/>
        <v>1</v>
      </c>
      <c r="Z89" s="72">
        <f t="shared" si="47"/>
        <v>1</v>
      </c>
      <c r="AA89" s="72">
        <f t="shared" si="48"/>
        <v>1</v>
      </c>
      <c r="AB89" s="72">
        <f t="shared" si="49"/>
        <v>0.010100999999999999</v>
      </c>
      <c r="AC89" s="72">
        <f t="shared" si="50"/>
        <v>0.01010101</v>
      </c>
      <c r="AD89" s="72">
        <f t="shared" si="51"/>
        <v>0.01010101</v>
      </c>
      <c r="AE89" s="74">
        <f t="shared" si="52"/>
      </c>
      <c r="AF89" s="16">
        <f t="shared" si="40"/>
      </c>
      <c r="AG89" s="18">
        <f t="shared" si="41"/>
      </c>
      <c r="AH89" s="18">
        <f t="shared" si="42"/>
      </c>
      <c r="AI89" s="18">
        <f t="shared" si="43"/>
      </c>
      <c r="AJ89" s="18">
        <f t="shared" si="44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rowBreaks count="1" manualBreakCount="1">
    <brk id="12" max="17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W89"/>
  <sheetViews>
    <sheetView zoomScale="80" zoomScaleNormal="80" zoomScalePageLayoutView="0" workbookViewId="0" topLeftCell="A1">
      <selection activeCell="E7" sqref="E7:J7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39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11U B Garçons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 aca="true" t="shared" si="8" ref="AF10:AF23">IF(AE10=1,"1er:",IF(AE10=2,"2e:",IF(AE10=3,"3e:","")))</f>
      </c>
      <c r="AG10" s="18">
        <f aca="true" t="shared" si="9" ref="AG10:AG23">IF(AE10=1,C10,IF(AE10=2,C10,IF(AE10=3,C10,"")))</f>
      </c>
      <c r="AH10" s="18">
        <f aca="true" t="shared" si="10" ref="AH10:AH23">IF(AE10=1,B10,IF(AE10=2,B10,IF(AE10=3,B10,"")))</f>
      </c>
      <c r="AI10" s="18">
        <f aca="true" t="shared" si="11" ref="AI10:AI23">IF(AE10=1,"de",IF(AE10=2,"de",IF(AE10=3,"de","")))</f>
      </c>
      <c r="AJ10" s="18">
        <f aca="true" t="shared" si="12" ref="AJ10:AJ23"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13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 t="shared" si="8"/>
      </c>
      <c r="AG11" s="18">
        <f t="shared" si="9"/>
      </c>
      <c r="AH11" s="18">
        <f t="shared" si="10"/>
      </c>
      <c r="AI11" s="18">
        <f t="shared" si="11"/>
      </c>
      <c r="AJ11" s="18">
        <f t="shared" si="12"/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13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 t="shared" si="8"/>
      </c>
      <c r="AG12" s="18">
        <f t="shared" si="9"/>
      </c>
      <c r="AH12" s="18">
        <f t="shared" si="10"/>
      </c>
      <c r="AI12" s="18">
        <f t="shared" si="11"/>
      </c>
      <c r="AJ12" s="18">
        <f t="shared" si="12"/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13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 t="shared" si="8"/>
      </c>
      <c r="AG13" s="18">
        <f t="shared" si="9"/>
      </c>
      <c r="AH13" s="18">
        <f t="shared" si="10"/>
      </c>
      <c r="AI13" s="18">
        <f t="shared" si="11"/>
      </c>
      <c r="AJ13" s="18">
        <f t="shared" si="12"/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13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t="shared" si="8"/>
      </c>
      <c r="AG14" s="18">
        <f t="shared" si="9"/>
      </c>
      <c r="AH14" s="18">
        <f t="shared" si="10"/>
      </c>
      <c r="AI14" s="18">
        <f t="shared" si="11"/>
      </c>
      <c r="AJ14" s="18">
        <f t="shared" si="12"/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13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t="shared" si="8"/>
      </c>
      <c r="AG15" s="18">
        <f t="shared" si="9"/>
      </c>
      <c r="AH15" s="18">
        <f t="shared" si="10"/>
      </c>
      <c r="AI15" s="18">
        <f t="shared" si="11"/>
      </c>
      <c r="AJ15" s="18">
        <f t="shared" si="12"/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13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8"/>
      </c>
      <c r="AG16" s="18">
        <f t="shared" si="9"/>
      </c>
      <c r="AH16" s="18">
        <f t="shared" si="10"/>
      </c>
      <c r="AI16" s="18">
        <f t="shared" si="11"/>
      </c>
      <c r="AJ16" s="18">
        <f t="shared" si="12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13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8"/>
      </c>
      <c r="AG17" s="18">
        <f t="shared" si="9"/>
      </c>
      <c r="AH17" s="18">
        <f t="shared" si="10"/>
      </c>
      <c r="AI17" s="18">
        <f t="shared" si="11"/>
      </c>
      <c r="AJ17" s="18">
        <f t="shared" si="12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13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t="shared" si="8"/>
      </c>
      <c r="AG18" s="18">
        <f t="shared" si="9"/>
      </c>
      <c r="AH18" s="18">
        <f t="shared" si="10"/>
      </c>
      <c r="AI18" s="18">
        <f t="shared" si="11"/>
      </c>
      <c r="AJ18" s="18">
        <f t="shared" si="12"/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13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t="shared" si="8"/>
      </c>
      <c r="AG19" s="18">
        <f t="shared" si="9"/>
      </c>
      <c r="AH19" s="18">
        <f t="shared" si="10"/>
      </c>
      <c r="AI19" s="18">
        <f t="shared" si="11"/>
      </c>
      <c r="AJ19" s="18">
        <f t="shared" si="12"/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13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8"/>
      </c>
      <c r="AG20" s="18">
        <f t="shared" si="9"/>
      </c>
      <c r="AH20" s="18">
        <f t="shared" si="10"/>
      </c>
      <c r="AI20" s="18">
        <f t="shared" si="11"/>
      </c>
      <c r="AJ20" s="18">
        <f t="shared" si="12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13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t="shared" si="8"/>
      </c>
      <c r="AG21" s="18">
        <f t="shared" si="9"/>
      </c>
      <c r="AH21" s="18">
        <f t="shared" si="10"/>
      </c>
      <c r="AI21" s="18">
        <f t="shared" si="11"/>
      </c>
      <c r="AJ21" s="18">
        <f t="shared" si="12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13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t="shared" si="8"/>
      </c>
      <c r="AG22" s="18">
        <f t="shared" si="9"/>
      </c>
      <c r="AH22" s="18">
        <f t="shared" si="10"/>
      </c>
      <c r="AI22" s="18">
        <f t="shared" si="11"/>
      </c>
      <c r="AJ22" s="18">
        <f t="shared" si="12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13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8"/>
      </c>
      <c r="AG23" s="18">
        <f t="shared" si="9"/>
      </c>
      <c r="AH23" s="18">
        <f t="shared" si="10"/>
      </c>
      <c r="AI23" s="18">
        <f t="shared" si="11"/>
      </c>
      <c r="AJ23" s="18">
        <f t="shared" si="12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13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aca="true" t="shared" si="22" ref="AF24:AF77">IF(AE24=1,"1er:",IF(AE24=2,"2e:",IF(AE24=3,"3e:","")))</f>
      </c>
      <c r="AG24" s="18">
        <f aca="true" t="shared" si="23" ref="AG24:AG77">IF(AE24=1,C24,IF(AE24=2,C24,IF(AE24=3,C24,"")))</f>
      </c>
      <c r="AH24" s="18">
        <f aca="true" t="shared" si="24" ref="AH24:AH77">IF(AE24=1,B24,IF(AE24=2,B24,IF(AE24=3,B24,"")))</f>
      </c>
      <c r="AI24" s="18">
        <f aca="true" t="shared" si="25" ref="AI24:AI77">IF(AE24=1,"de",IF(AE24=2,"de",IF(AE24=3,"de","")))</f>
      </c>
      <c r="AJ24" s="18">
        <f aca="true" t="shared" si="26" ref="AJ24:AJ77">IF(AE24=1,D24,IF(AE24=2,D24,IF(AE24=3,D24,"")))</f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13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aca="true" t="shared" si="27" ref="AF25:AF36">IF(AE25=1,"1er:",IF(AE25=2,"2e:",IF(AE25=3,"3e:","")))</f>
      </c>
      <c r="AG25" s="18">
        <f aca="true" t="shared" si="28" ref="AG25:AG36">IF(AE25=1,C25,IF(AE25=2,C25,IF(AE25=3,C25,"")))</f>
      </c>
      <c r="AH25" s="18">
        <f aca="true" t="shared" si="29" ref="AH25:AH36">IF(AE25=1,B25,IF(AE25=2,B25,IF(AE25=3,B25,"")))</f>
      </c>
      <c r="AI25" s="18">
        <f aca="true" t="shared" si="30" ref="AI25:AI36">IF(AE25=1,"de",IF(AE25=2,"de",IF(AE25=3,"de","")))</f>
      </c>
      <c r="AJ25" s="18">
        <f aca="true" t="shared" si="31" ref="AJ25:AJ36">IF(AE25=1,D25,IF(AE25=2,D25,IF(AE25=3,D25,"")))</f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13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27"/>
      </c>
      <c r="AG26" s="18">
        <f t="shared" si="28"/>
      </c>
      <c r="AH26" s="18">
        <f t="shared" si="29"/>
      </c>
      <c r="AI26" s="18">
        <f t="shared" si="30"/>
      </c>
      <c r="AJ26" s="18">
        <f t="shared" si="31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13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27"/>
      </c>
      <c r="AG27" s="18">
        <f t="shared" si="28"/>
      </c>
      <c r="AH27" s="18">
        <f t="shared" si="29"/>
      </c>
      <c r="AI27" s="18">
        <f t="shared" si="30"/>
      </c>
      <c r="AJ27" s="18">
        <f t="shared" si="31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13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27"/>
      </c>
      <c r="AG28" s="18">
        <f t="shared" si="28"/>
      </c>
      <c r="AH28" s="18">
        <f t="shared" si="29"/>
      </c>
      <c r="AI28" s="18">
        <f t="shared" si="30"/>
      </c>
      <c r="AJ28" s="18">
        <f t="shared" si="31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13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27"/>
      </c>
      <c r="AG29" s="18">
        <f t="shared" si="28"/>
      </c>
      <c r="AH29" s="18">
        <f t="shared" si="29"/>
      </c>
      <c r="AI29" s="18">
        <f t="shared" si="30"/>
      </c>
      <c r="AJ29" s="18">
        <f t="shared" si="31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13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27"/>
      </c>
      <c r="AG30" s="18">
        <f t="shared" si="28"/>
      </c>
      <c r="AH30" s="18">
        <f t="shared" si="29"/>
      </c>
      <c r="AI30" s="18">
        <f t="shared" si="30"/>
      </c>
      <c r="AJ30" s="18">
        <f t="shared" si="31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13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27"/>
      </c>
      <c r="AG31" s="18">
        <f t="shared" si="28"/>
      </c>
      <c r="AH31" s="18">
        <f t="shared" si="29"/>
      </c>
      <c r="AI31" s="18">
        <f t="shared" si="30"/>
      </c>
      <c r="AJ31" s="18">
        <f t="shared" si="31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13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27"/>
      </c>
      <c r="AG32" s="18">
        <f t="shared" si="28"/>
      </c>
      <c r="AH32" s="18">
        <f t="shared" si="29"/>
      </c>
      <c r="AI32" s="18">
        <f t="shared" si="30"/>
      </c>
      <c r="AJ32" s="18">
        <f t="shared" si="31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13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27"/>
      </c>
      <c r="AG33" s="18">
        <f t="shared" si="28"/>
      </c>
      <c r="AH33" s="18">
        <f t="shared" si="29"/>
      </c>
      <c r="AI33" s="18">
        <f t="shared" si="30"/>
      </c>
      <c r="AJ33" s="18">
        <f t="shared" si="31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13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27"/>
      </c>
      <c r="AG34" s="18">
        <f t="shared" si="28"/>
      </c>
      <c r="AH34" s="18">
        <f t="shared" si="29"/>
      </c>
      <c r="AI34" s="18">
        <f t="shared" si="30"/>
      </c>
      <c r="AJ34" s="18">
        <f t="shared" si="31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13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27"/>
      </c>
      <c r="AG35" s="18">
        <f t="shared" si="28"/>
      </c>
      <c r="AH35" s="18">
        <f t="shared" si="29"/>
      </c>
      <c r="AI35" s="18">
        <f t="shared" si="30"/>
      </c>
      <c r="AJ35" s="18">
        <f t="shared" si="31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13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27"/>
      </c>
      <c r="AG36" s="18">
        <f t="shared" si="28"/>
      </c>
      <c r="AH36" s="18">
        <f t="shared" si="29"/>
      </c>
      <c r="AI36" s="18">
        <f t="shared" si="30"/>
      </c>
      <c r="AJ36" s="18">
        <f t="shared" si="31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13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22"/>
      </c>
      <c r="AG37" s="18">
        <f t="shared" si="23"/>
      </c>
      <c r="AH37" s="18">
        <f t="shared" si="24"/>
      </c>
      <c r="AI37" s="18">
        <f t="shared" si="25"/>
      </c>
      <c r="AJ37" s="18">
        <f t="shared" si="26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13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22"/>
      </c>
      <c r="AG38" s="18">
        <f t="shared" si="23"/>
      </c>
      <c r="AH38" s="18">
        <f t="shared" si="24"/>
      </c>
      <c r="AI38" s="18">
        <f t="shared" si="25"/>
      </c>
      <c r="AJ38" s="18">
        <f t="shared" si="26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13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22"/>
      </c>
      <c r="AG39" s="18">
        <f t="shared" si="23"/>
      </c>
      <c r="AH39" s="18">
        <f t="shared" si="24"/>
      </c>
      <c r="AI39" s="18">
        <f t="shared" si="25"/>
      </c>
      <c r="AJ39" s="18">
        <f t="shared" si="26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13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22"/>
      </c>
      <c r="AG40" s="18">
        <f t="shared" si="23"/>
      </c>
      <c r="AH40" s="18">
        <f t="shared" si="24"/>
      </c>
      <c r="AI40" s="18">
        <f t="shared" si="25"/>
      </c>
      <c r="AJ40" s="18">
        <f t="shared" si="26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13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22"/>
      </c>
      <c r="AG41" s="18">
        <f t="shared" si="23"/>
      </c>
      <c r="AH41" s="18">
        <f t="shared" si="24"/>
      </c>
      <c r="AI41" s="18">
        <f t="shared" si="25"/>
      </c>
      <c r="AJ41" s="18">
        <f t="shared" si="26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32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33" ref="P42:P73">IF(OR(K42="",K42=0),"",VLOOKUP(K42,TempsPoints,3,TRUE)-10*L42)</f>
      </c>
      <c r="Q42" s="24">
        <f aca="true" t="shared" si="34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5" ref="U42:U73">(S42*VLOOKUP("Plaque",LancerPoints,2,FALSE))+(T42*VLOOKUP("Centre",LancerPoints,2,FALSE))</f>
        <v>0</v>
      </c>
      <c r="V42" s="58">
        <f t="shared" si="14"/>
        <v>0</v>
      </c>
      <c r="W42" s="56">
        <f t="shared" si="13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22"/>
      </c>
      <c r="AG42" s="18">
        <f t="shared" si="23"/>
      </c>
      <c r="AH42" s="18">
        <f t="shared" si="24"/>
      </c>
      <c r="AI42" s="18">
        <f t="shared" si="25"/>
      </c>
      <c r="AJ42" s="18">
        <f t="shared" si="26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32"/>
        <v>0</v>
      </c>
      <c r="K43" s="47"/>
      <c r="L43" s="48"/>
      <c r="M43" s="49"/>
      <c r="N43" s="50"/>
      <c r="O43" s="23">
        <f t="shared" si="2"/>
        <v>0</v>
      </c>
      <c r="P43" s="24">
        <f t="shared" si="33"/>
      </c>
      <c r="Q43" s="24">
        <f t="shared" si="34"/>
      </c>
      <c r="R43" s="25">
        <f t="shared" si="5"/>
        <v>0</v>
      </c>
      <c r="S43" s="80"/>
      <c r="T43" s="81"/>
      <c r="U43" s="96">
        <f t="shared" si="35"/>
        <v>0</v>
      </c>
      <c r="V43" s="58">
        <f t="shared" si="14"/>
        <v>0</v>
      </c>
      <c r="W43" s="56">
        <f t="shared" si="13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22"/>
      </c>
      <c r="AG43" s="18">
        <f t="shared" si="23"/>
      </c>
      <c r="AH43" s="18">
        <f t="shared" si="24"/>
      </c>
      <c r="AI43" s="18">
        <f t="shared" si="25"/>
      </c>
      <c r="AJ43" s="18">
        <f t="shared" si="26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32"/>
        <v>0</v>
      </c>
      <c r="K44" s="47"/>
      <c r="L44" s="48"/>
      <c r="M44" s="49"/>
      <c r="N44" s="50"/>
      <c r="O44" s="23">
        <f t="shared" si="2"/>
        <v>0</v>
      </c>
      <c r="P44" s="24">
        <f t="shared" si="33"/>
      </c>
      <c r="Q44" s="24">
        <f t="shared" si="34"/>
      </c>
      <c r="R44" s="25">
        <f t="shared" si="5"/>
        <v>0</v>
      </c>
      <c r="S44" s="80"/>
      <c r="T44" s="81"/>
      <c r="U44" s="96">
        <f t="shared" si="35"/>
        <v>0</v>
      </c>
      <c r="V44" s="58">
        <f t="shared" si="14"/>
        <v>0</v>
      </c>
      <c r="W44" s="56">
        <f t="shared" si="13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22"/>
      </c>
      <c r="AG44" s="18">
        <f t="shared" si="23"/>
      </c>
      <c r="AH44" s="18">
        <f t="shared" si="24"/>
      </c>
      <c r="AI44" s="18">
        <f t="shared" si="25"/>
      </c>
      <c r="AJ44" s="18">
        <f t="shared" si="26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32"/>
        <v>0</v>
      </c>
      <c r="K45" s="47"/>
      <c r="L45" s="48"/>
      <c r="M45" s="49"/>
      <c r="N45" s="50"/>
      <c r="O45" s="23">
        <f t="shared" si="2"/>
        <v>0</v>
      </c>
      <c r="P45" s="24">
        <f t="shared" si="33"/>
      </c>
      <c r="Q45" s="24">
        <f t="shared" si="34"/>
      </c>
      <c r="R45" s="25">
        <f t="shared" si="5"/>
        <v>0</v>
      </c>
      <c r="S45" s="80"/>
      <c r="T45" s="81"/>
      <c r="U45" s="96">
        <f t="shared" si="35"/>
        <v>0</v>
      </c>
      <c r="V45" s="58">
        <f t="shared" si="14"/>
        <v>0</v>
      </c>
      <c r="W45" s="56">
        <f t="shared" si="13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22"/>
      </c>
      <c r="AG45" s="18">
        <f t="shared" si="23"/>
      </c>
      <c r="AH45" s="18">
        <f t="shared" si="24"/>
      </c>
      <c r="AI45" s="18">
        <f t="shared" si="25"/>
      </c>
      <c r="AJ45" s="18">
        <f t="shared" si="26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32"/>
        <v>0</v>
      </c>
      <c r="K46" s="47"/>
      <c r="L46" s="48"/>
      <c r="M46" s="49"/>
      <c r="N46" s="50"/>
      <c r="O46" s="23">
        <f t="shared" si="2"/>
        <v>0</v>
      </c>
      <c r="P46" s="24">
        <f t="shared" si="33"/>
      </c>
      <c r="Q46" s="24">
        <f t="shared" si="34"/>
      </c>
      <c r="R46" s="25">
        <f t="shared" si="5"/>
        <v>0</v>
      </c>
      <c r="S46" s="80"/>
      <c r="T46" s="81"/>
      <c r="U46" s="96">
        <f t="shared" si="35"/>
        <v>0</v>
      </c>
      <c r="V46" s="58">
        <f t="shared" si="14"/>
        <v>0</v>
      </c>
      <c r="W46" s="56">
        <f t="shared" si="13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22"/>
      </c>
      <c r="AG46" s="18">
        <f t="shared" si="23"/>
      </c>
      <c r="AH46" s="18">
        <f t="shared" si="24"/>
      </c>
      <c r="AI46" s="18">
        <f t="shared" si="25"/>
      </c>
      <c r="AJ46" s="18">
        <f t="shared" si="26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32"/>
        <v>0</v>
      </c>
      <c r="K47" s="47"/>
      <c r="L47" s="48"/>
      <c r="M47" s="49"/>
      <c r="N47" s="50"/>
      <c r="O47" s="23">
        <f t="shared" si="2"/>
        <v>0</v>
      </c>
      <c r="P47" s="24">
        <f t="shared" si="33"/>
      </c>
      <c r="Q47" s="24">
        <f t="shared" si="34"/>
      </c>
      <c r="R47" s="25">
        <f t="shared" si="5"/>
        <v>0</v>
      </c>
      <c r="S47" s="80"/>
      <c r="T47" s="81"/>
      <c r="U47" s="96">
        <f t="shared" si="35"/>
        <v>0</v>
      </c>
      <c r="V47" s="58">
        <f t="shared" si="14"/>
        <v>0</v>
      </c>
      <c r="W47" s="56">
        <f t="shared" si="13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22"/>
      </c>
      <c r="AG47" s="18">
        <f t="shared" si="23"/>
      </c>
      <c r="AH47" s="18">
        <f t="shared" si="24"/>
      </c>
      <c r="AI47" s="18">
        <f t="shared" si="25"/>
      </c>
      <c r="AJ47" s="18">
        <f t="shared" si="26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32"/>
        <v>0</v>
      </c>
      <c r="K48" s="47"/>
      <c r="L48" s="48"/>
      <c r="M48" s="49"/>
      <c r="N48" s="50"/>
      <c r="O48" s="23">
        <f t="shared" si="2"/>
        <v>0</v>
      </c>
      <c r="P48" s="24">
        <f t="shared" si="33"/>
      </c>
      <c r="Q48" s="24">
        <f t="shared" si="34"/>
      </c>
      <c r="R48" s="25">
        <f t="shared" si="5"/>
        <v>0</v>
      </c>
      <c r="S48" s="80"/>
      <c r="T48" s="81"/>
      <c r="U48" s="96">
        <f t="shared" si="35"/>
        <v>0</v>
      </c>
      <c r="V48" s="58">
        <f t="shared" si="14"/>
        <v>0</v>
      </c>
      <c r="W48" s="56">
        <f t="shared" si="13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22"/>
      </c>
      <c r="AG48" s="18">
        <f t="shared" si="23"/>
      </c>
      <c r="AH48" s="18">
        <f t="shared" si="24"/>
      </c>
      <c r="AI48" s="18">
        <f t="shared" si="25"/>
      </c>
      <c r="AJ48" s="18">
        <f t="shared" si="26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32"/>
        <v>0</v>
      </c>
      <c r="K49" s="47"/>
      <c r="L49" s="48"/>
      <c r="M49" s="49"/>
      <c r="N49" s="50"/>
      <c r="O49" s="23">
        <f t="shared" si="2"/>
        <v>0</v>
      </c>
      <c r="P49" s="24">
        <f t="shared" si="33"/>
      </c>
      <c r="Q49" s="24">
        <f t="shared" si="34"/>
      </c>
      <c r="R49" s="25">
        <f t="shared" si="5"/>
        <v>0</v>
      </c>
      <c r="S49" s="80"/>
      <c r="T49" s="81"/>
      <c r="U49" s="96">
        <f t="shared" si="35"/>
        <v>0</v>
      </c>
      <c r="V49" s="58">
        <f t="shared" si="14"/>
        <v>0</v>
      </c>
      <c r="W49" s="56">
        <f t="shared" si="13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22"/>
      </c>
      <c r="AG49" s="18">
        <f t="shared" si="23"/>
      </c>
      <c r="AH49" s="18">
        <f t="shared" si="24"/>
      </c>
      <c r="AI49" s="18">
        <f t="shared" si="25"/>
      </c>
      <c r="AJ49" s="18">
        <f t="shared" si="26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32"/>
        <v>0</v>
      </c>
      <c r="K50" s="47"/>
      <c r="L50" s="48"/>
      <c r="M50" s="49"/>
      <c r="N50" s="50"/>
      <c r="O50" s="23">
        <f t="shared" si="2"/>
        <v>0</v>
      </c>
      <c r="P50" s="24">
        <f t="shared" si="33"/>
      </c>
      <c r="Q50" s="24">
        <f t="shared" si="34"/>
      </c>
      <c r="R50" s="25">
        <f t="shared" si="5"/>
        <v>0</v>
      </c>
      <c r="S50" s="80"/>
      <c r="T50" s="81"/>
      <c r="U50" s="96">
        <f t="shared" si="35"/>
        <v>0</v>
      </c>
      <c r="V50" s="58">
        <f t="shared" si="14"/>
        <v>0</v>
      </c>
      <c r="W50" s="56">
        <f t="shared" si="13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22"/>
      </c>
      <c r="AG50" s="18">
        <f t="shared" si="23"/>
      </c>
      <c r="AH50" s="18">
        <f t="shared" si="24"/>
      </c>
      <c r="AI50" s="18">
        <f t="shared" si="25"/>
      </c>
      <c r="AJ50" s="18">
        <f t="shared" si="26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32"/>
        <v>0</v>
      </c>
      <c r="K51" s="47"/>
      <c r="L51" s="48"/>
      <c r="M51" s="49"/>
      <c r="N51" s="50"/>
      <c r="O51" s="23">
        <f t="shared" si="2"/>
        <v>0</v>
      </c>
      <c r="P51" s="24">
        <f t="shared" si="33"/>
      </c>
      <c r="Q51" s="24">
        <f t="shared" si="34"/>
      </c>
      <c r="R51" s="25">
        <f t="shared" si="5"/>
        <v>0</v>
      </c>
      <c r="S51" s="80"/>
      <c r="T51" s="81"/>
      <c r="U51" s="96">
        <f t="shared" si="35"/>
        <v>0</v>
      </c>
      <c r="V51" s="58">
        <f t="shared" si="14"/>
        <v>0</v>
      </c>
      <c r="W51" s="56">
        <f t="shared" si="13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22"/>
      </c>
      <c r="AG51" s="18">
        <f t="shared" si="23"/>
      </c>
      <c r="AH51" s="18">
        <f t="shared" si="24"/>
      </c>
      <c r="AI51" s="18">
        <f t="shared" si="25"/>
      </c>
      <c r="AJ51" s="18">
        <f t="shared" si="26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32"/>
        <v>0</v>
      </c>
      <c r="K52" s="47"/>
      <c r="L52" s="48"/>
      <c r="M52" s="49"/>
      <c r="N52" s="50"/>
      <c r="O52" s="23">
        <f t="shared" si="2"/>
        <v>0</v>
      </c>
      <c r="P52" s="24">
        <f t="shared" si="33"/>
      </c>
      <c r="Q52" s="24">
        <f t="shared" si="34"/>
      </c>
      <c r="R52" s="25">
        <f t="shared" si="5"/>
        <v>0</v>
      </c>
      <c r="S52" s="80"/>
      <c r="T52" s="81"/>
      <c r="U52" s="96">
        <f t="shared" si="35"/>
        <v>0</v>
      </c>
      <c r="V52" s="58">
        <f t="shared" si="14"/>
        <v>0</v>
      </c>
      <c r="W52" s="56">
        <f t="shared" si="13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22"/>
      </c>
      <c r="AG52" s="18">
        <f t="shared" si="23"/>
      </c>
      <c r="AH52" s="18">
        <f t="shared" si="24"/>
      </c>
      <c r="AI52" s="18">
        <f t="shared" si="25"/>
      </c>
      <c r="AJ52" s="18">
        <f t="shared" si="26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32"/>
        <v>0</v>
      </c>
      <c r="K53" s="47"/>
      <c r="L53" s="48"/>
      <c r="M53" s="49"/>
      <c r="N53" s="50"/>
      <c r="O53" s="23">
        <f t="shared" si="2"/>
        <v>0</v>
      </c>
      <c r="P53" s="24">
        <f t="shared" si="33"/>
      </c>
      <c r="Q53" s="24">
        <f t="shared" si="34"/>
      </c>
      <c r="R53" s="25">
        <f t="shared" si="5"/>
        <v>0</v>
      </c>
      <c r="S53" s="80"/>
      <c r="T53" s="81"/>
      <c r="U53" s="96">
        <f t="shared" si="35"/>
        <v>0</v>
      </c>
      <c r="V53" s="58">
        <f t="shared" si="14"/>
        <v>0</v>
      </c>
      <c r="W53" s="56">
        <f t="shared" si="13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22"/>
      </c>
      <c r="AG53" s="18">
        <f t="shared" si="23"/>
      </c>
      <c r="AH53" s="18">
        <f t="shared" si="24"/>
      </c>
      <c r="AI53" s="18">
        <f t="shared" si="25"/>
      </c>
      <c r="AJ53" s="18">
        <f t="shared" si="26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32"/>
        <v>0</v>
      </c>
      <c r="K54" s="47"/>
      <c r="L54" s="48"/>
      <c r="M54" s="49"/>
      <c r="N54" s="50"/>
      <c r="O54" s="23">
        <f t="shared" si="2"/>
        <v>0</v>
      </c>
      <c r="P54" s="24">
        <f t="shared" si="33"/>
      </c>
      <c r="Q54" s="24">
        <f t="shared" si="34"/>
      </c>
      <c r="R54" s="25">
        <f t="shared" si="5"/>
        <v>0</v>
      </c>
      <c r="S54" s="80"/>
      <c r="T54" s="81"/>
      <c r="U54" s="96">
        <f t="shared" si="35"/>
        <v>0</v>
      </c>
      <c r="V54" s="58">
        <f t="shared" si="14"/>
        <v>0</v>
      </c>
      <c r="W54" s="56">
        <f t="shared" si="13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22"/>
      </c>
      <c r="AG54" s="18">
        <f t="shared" si="23"/>
      </c>
      <c r="AH54" s="18">
        <f t="shared" si="24"/>
      </c>
      <c r="AI54" s="18">
        <f t="shared" si="25"/>
      </c>
      <c r="AJ54" s="18">
        <f t="shared" si="26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32"/>
        <v>0</v>
      </c>
      <c r="K55" s="47"/>
      <c r="L55" s="48"/>
      <c r="M55" s="49"/>
      <c r="N55" s="50"/>
      <c r="O55" s="23">
        <f t="shared" si="2"/>
        <v>0</v>
      </c>
      <c r="P55" s="24">
        <f t="shared" si="33"/>
      </c>
      <c r="Q55" s="24">
        <f t="shared" si="34"/>
      </c>
      <c r="R55" s="25">
        <f t="shared" si="5"/>
        <v>0</v>
      </c>
      <c r="S55" s="80"/>
      <c r="T55" s="81"/>
      <c r="U55" s="96">
        <f t="shared" si="35"/>
        <v>0</v>
      </c>
      <c r="V55" s="58">
        <f t="shared" si="14"/>
        <v>0</v>
      </c>
      <c r="W55" s="56">
        <f t="shared" si="13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22"/>
      </c>
      <c r="AG55" s="18">
        <f t="shared" si="23"/>
      </c>
      <c r="AH55" s="18">
        <f t="shared" si="24"/>
      </c>
      <c r="AI55" s="18">
        <f t="shared" si="25"/>
      </c>
      <c r="AJ55" s="18">
        <f t="shared" si="26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32"/>
        <v>0</v>
      </c>
      <c r="K56" s="47"/>
      <c r="L56" s="48"/>
      <c r="M56" s="49"/>
      <c r="N56" s="50"/>
      <c r="O56" s="23">
        <f t="shared" si="2"/>
        <v>0</v>
      </c>
      <c r="P56" s="24">
        <f t="shared" si="33"/>
      </c>
      <c r="Q56" s="24">
        <f t="shared" si="34"/>
      </c>
      <c r="R56" s="25">
        <f t="shared" si="5"/>
        <v>0</v>
      </c>
      <c r="S56" s="80"/>
      <c r="T56" s="81"/>
      <c r="U56" s="96">
        <f t="shared" si="35"/>
        <v>0</v>
      </c>
      <c r="V56" s="58">
        <f t="shared" si="14"/>
        <v>0</v>
      </c>
      <c r="W56" s="56">
        <f t="shared" si="13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22"/>
      </c>
      <c r="AG56" s="18">
        <f t="shared" si="23"/>
      </c>
      <c r="AH56" s="18">
        <f t="shared" si="24"/>
      </c>
      <c r="AI56" s="18">
        <f t="shared" si="25"/>
      </c>
      <c r="AJ56" s="18">
        <f t="shared" si="26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32"/>
        <v>0</v>
      </c>
      <c r="K57" s="47"/>
      <c r="L57" s="48"/>
      <c r="M57" s="49"/>
      <c r="N57" s="50"/>
      <c r="O57" s="23">
        <f t="shared" si="2"/>
        <v>0</v>
      </c>
      <c r="P57" s="24">
        <f t="shared" si="33"/>
      </c>
      <c r="Q57" s="24">
        <f t="shared" si="34"/>
      </c>
      <c r="R57" s="25">
        <f t="shared" si="5"/>
        <v>0</v>
      </c>
      <c r="S57" s="80"/>
      <c r="T57" s="81"/>
      <c r="U57" s="96">
        <f t="shared" si="35"/>
        <v>0</v>
      </c>
      <c r="V57" s="58">
        <f t="shared" si="14"/>
        <v>0</v>
      </c>
      <c r="W57" s="56">
        <f t="shared" si="13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22"/>
      </c>
      <c r="AG57" s="18">
        <f t="shared" si="23"/>
      </c>
      <c r="AH57" s="18">
        <f t="shared" si="24"/>
      </c>
      <c r="AI57" s="18">
        <f t="shared" si="25"/>
      </c>
      <c r="AJ57" s="18">
        <f t="shared" si="26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32"/>
        <v>0</v>
      </c>
      <c r="K58" s="47"/>
      <c r="L58" s="48"/>
      <c r="M58" s="49"/>
      <c r="N58" s="50"/>
      <c r="O58" s="23">
        <f t="shared" si="2"/>
        <v>0</v>
      </c>
      <c r="P58" s="24">
        <f t="shared" si="33"/>
      </c>
      <c r="Q58" s="24">
        <f t="shared" si="34"/>
      </c>
      <c r="R58" s="25">
        <f t="shared" si="5"/>
        <v>0</v>
      </c>
      <c r="S58" s="80"/>
      <c r="T58" s="81"/>
      <c r="U58" s="96">
        <f t="shared" si="35"/>
        <v>0</v>
      </c>
      <c r="V58" s="58">
        <f t="shared" si="14"/>
        <v>0</v>
      </c>
      <c r="W58" s="56">
        <f t="shared" si="13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22"/>
      </c>
      <c r="AG58" s="18">
        <f t="shared" si="23"/>
      </c>
      <c r="AH58" s="18">
        <f t="shared" si="24"/>
      </c>
      <c r="AI58" s="18">
        <f t="shared" si="25"/>
      </c>
      <c r="AJ58" s="18">
        <f t="shared" si="26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32"/>
        <v>0</v>
      </c>
      <c r="K59" s="47"/>
      <c r="L59" s="48"/>
      <c r="M59" s="49"/>
      <c r="N59" s="50"/>
      <c r="O59" s="23">
        <f t="shared" si="2"/>
        <v>0</v>
      </c>
      <c r="P59" s="24">
        <f t="shared" si="33"/>
      </c>
      <c r="Q59" s="24">
        <f t="shared" si="34"/>
      </c>
      <c r="R59" s="25">
        <f t="shared" si="5"/>
        <v>0</v>
      </c>
      <c r="S59" s="80"/>
      <c r="T59" s="81"/>
      <c r="U59" s="96">
        <f t="shared" si="35"/>
        <v>0</v>
      </c>
      <c r="V59" s="58">
        <f t="shared" si="14"/>
        <v>0</v>
      </c>
      <c r="W59" s="56">
        <f t="shared" si="13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22"/>
      </c>
      <c r="AG59" s="18">
        <f t="shared" si="23"/>
      </c>
      <c r="AH59" s="18">
        <f t="shared" si="24"/>
      </c>
      <c r="AI59" s="18">
        <f t="shared" si="25"/>
      </c>
      <c r="AJ59" s="18">
        <f t="shared" si="26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32"/>
        <v>0</v>
      </c>
      <c r="K60" s="47"/>
      <c r="L60" s="48"/>
      <c r="M60" s="49"/>
      <c r="N60" s="50"/>
      <c r="O60" s="23">
        <f t="shared" si="2"/>
        <v>0</v>
      </c>
      <c r="P60" s="24">
        <f t="shared" si="33"/>
      </c>
      <c r="Q60" s="24">
        <f t="shared" si="34"/>
      </c>
      <c r="R60" s="25">
        <f t="shared" si="5"/>
        <v>0</v>
      </c>
      <c r="S60" s="80"/>
      <c r="T60" s="81"/>
      <c r="U60" s="96">
        <f t="shared" si="35"/>
        <v>0</v>
      </c>
      <c r="V60" s="58">
        <f t="shared" si="14"/>
        <v>0</v>
      </c>
      <c r="W60" s="56">
        <f t="shared" si="13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22"/>
      </c>
      <c r="AG60" s="18">
        <f t="shared" si="23"/>
      </c>
      <c r="AH60" s="18">
        <f t="shared" si="24"/>
      </c>
      <c r="AI60" s="18">
        <f t="shared" si="25"/>
      </c>
      <c r="AJ60" s="18">
        <f t="shared" si="26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32"/>
        <v>0</v>
      </c>
      <c r="K61" s="47"/>
      <c r="L61" s="48"/>
      <c r="M61" s="49"/>
      <c r="N61" s="50"/>
      <c r="O61" s="23">
        <f t="shared" si="2"/>
        <v>0</v>
      </c>
      <c r="P61" s="24">
        <f t="shared" si="33"/>
      </c>
      <c r="Q61" s="24">
        <f t="shared" si="34"/>
      </c>
      <c r="R61" s="25">
        <f t="shared" si="5"/>
        <v>0</v>
      </c>
      <c r="S61" s="80"/>
      <c r="T61" s="81"/>
      <c r="U61" s="96">
        <f t="shared" si="35"/>
        <v>0</v>
      </c>
      <c r="V61" s="58">
        <f t="shared" si="14"/>
        <v>0</v>
      </c>
      <c r="W61" s="56">
        <f t="shared" si="13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22"/>
      </c>
      <c r="AG61" s="18">
        <f t="shared" si="23"/>
      </c>
      <c r="AH61" s="18">
        <f t="shared" si="24"/>
      </c>
      <c r="AI61" s="18">
        <f t="shared" si="25"/>
      </c>
      <c r="AJ61" s="18">
        <f t="shared" si="26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32"/>
        <v>0</v>
      </c>
      <c r="K62" s="47"/>
      <c r="L62" s="48"/>
      <c r="M62" s="49"/>
      <c r="N62" s="50"/>
      <c r="O62" s="23">
        <f t="shared" si="2"/>
        <v>0</v>
      </c>
      <c r="P62" s="24">
        <f t="shared" si="33"/>
      </c>
      <c r="Q62" s="24">
        <f t="shared" si="34"/>
      </c>
      <c r="R62" s="25">
        <f t="shared" si="5"/>
        <v>0</v>
      </c>
      <c r="S62" s="80"/>
      <c r="T62" s="81"/>
      <c r="U62" s="96">
        <f t="shared" si="35"/>
        <v>0</v>
      </c>
      <c r="V62" s="58">
        <f t="shared" si="14"/>
        <v>0</v>
      </c>
      <c r="W62" s="56">
        <f t="shared" si="13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22"/>
      </c>
      <c r="AG62" s="18">
        <f t="shared" si="23"/>
      </c>
      <c r="AH62" s="18">
        <f t="shared" si="24"/>
      </c>
      <c r="AI62" s="18">
        <f t="shared" si="25"/>
      </c>
      <c r="AJ62" s="18">
        <f t="shared" si="26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32"/>
        <v>0</v>
      </c>
      <c r="K63" s="47"/>
      <c r="L63" s="48"/>
      <c r="M63" s="49"/>
      <c r="N63" s="50"/>
      <c r="O63" s="23">
        <f t="shared" si="2"/>
        <v>0</v>
      </c>
      <c r="P63" s="24">
        <f t="shared" si="33"/>
      </c>
      <c r="Q63" s="24">
        <f t="shared" si="34"/>
      </c>
      <c r="R63" s="25">
        <f t="shared" si="5"/>
        <v>0</v>
      </c>
      <c r="S63" s="80"/>
      <c r="T63" s="81"/>
      <c r="U63" s="96">
        <f t="shared" si="35"/>
        <v>0</v>
      </c>
      <c r="V63" s="58">
        <f t="shared" si="14"/>
        <v>0</v>
      </c>
      <c r="W63" s="56">
        <f t="shared" si="13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22"/>
      </c>
      <c r="AG63" s="18">
        <f t="shared" si="23"/>
      </c>
      <c r="AH63" s="18">
        <f t="shared" si="24"/>
      </c>
      <c r="AI63" s="18">
        <f t="shared" si="25"/>
      </c>
      <c r="AJ63" s="18">
        <f t="shared" si="26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32"/>
        <v>0</v>
      </c>
      <c r="K64" s="47"/>
      <c r="L64" s="48"/>
      <c r="M64" s="49"/>
      <c r="N64" s="50"/>
      <c r="O64" s="23">
        <f t="shared" si="2"/>
        <v>0</v>
      </c>
      <c r="P64" s="24">
        <f t="shared" si="33"/>
      </c>
      <c r="Q64" s="24">
        <f t="shared" si="34"/>
      </c>
      <c r="R64" s="25">
        <f t="shared" si="5"/>
        <v>0</v>
      </c>
      <c r="S64" s="80"/>
      <c r="T64" s="81"/>
      <c r="U64" s="96">
        <f t="shared" si="35"/>
        <v>0</v>
      </c>
      <c r="V64" s="58">
        <f t="shared" si="14"/>
        <v>0</v>
      </c>
      <c r="W64" s="56">
        <f t="shared" si="13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22"/>
      </c>
      <c r="AG64" s="18">
        <f t="shared" si="23"/>
      </c>
      <c r="AH64" s="18">
        <f t="shared" si="24"/>
      </c>
      <c r="AI64" s="18">
        <f t="shared" si="25"/>
      </c>
      <c r="AJ64" s="18">
        <f t="shared" si="26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32"/>
        <v>0</v>
      </c>
      <c r="K65" s="47"/>
      <c r="L65" s="48"/>
      <c r="M65" s="49"/>
      <c r="N65" s="50"/>
      <c r="O65" s="23">
        <f t="shared" si="2"/>
        <v>0</v>
      </c>
      <c r="P65" s="24">
        <f t="shared" si="33"/>
      </c>
      <c r="Q65" s="24">
        <f t="shared" si="34"/>
      </c>
      <c r="R65" s="25">
        <f t="shared" si="5"/>
        <v>0</v>
      </c>
      <c r="S65" s="80"/>
      <c r="T65" s="81"/>
      <c r="U65" s="96">
        <f t="shared" si="35"/>
        <v>0</v>
      </c>
      <c r="V65" s="58">
        <f t="shared" si="14"/>
        <v>0</v>
      </c>
      <c r="W65" s="56">
        <f t="shared" si="13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22"/>
      </c>
      <c r="AG65" s="18">
        <f t="shared" si="23"/>
      </c>
      <c r="AH65" s="18">
        <f t="shared" si="24"/>
      </c>
      <c r="AI65" s="18">
        <f t="shared" si="25"/>
      </c>
      <c r="AJ65" s="18">
        <f t="shared" si="26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32"/>
        <v>0</v>
      </c>
      <c r="K66" s="47"/>
      <c r="L66" s="48"/>
      <c r="M66" s="49"/>
      <c r="N66" s="50"/>
      <c r="O66" s="23">
        <f t="shared" si="2"/>
        <v>0</v>
      </c>
      <c r="P66" s="24">
        <f t="shared" si="33"/>
      </c>
      <c r="Q66" s="24">
        <f t="shared" si="34"/>
      </c>
      <c r="R66" s="25">
        <f t="shared" si="5"/>
        <v>0</v>
      </c>
      <c r="S66" s="80"/>
      <c r="T66" s="81"/>
      <c r="U66" s="96">
        <f t="shared" si="35"/>
        <v>0</v>
      </c>
      <c r="V66" s="58">
        <f t="shared" si="14"/>
        <v>0</v>
      </c>
      <c r="W66" s="56">
        <f t="shared" si="13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22"/>
      </c>
      <c r="AG66" s="18">
        <f t="shared" si="23"/>
      </c>
      <c r="AH66" s="18">
        <f t="shared" si="24"/>
      </c>
      <c r="AI66" s="18">
        <f t="shared" si="25"/>
      </c>
      <c r="AJ66" s="18">
        <f t="shared" si="26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32"/>
        <v>0</v>
      </c>
      <c r="K67" s="47"/>
      <c r="L67" s="48"/>
      <c r="M67" s="49"/>
      <c r="N67" s="50"/>
      <c r="O67" s="23">
        <f t="shared" si="2"/>
        <v>0</v>
      </c>
      <c r="P67" s="24">
        <f t="shared" si="33"/>
      </c>
      <c r="Q67" s="24">
        <f t="shared" si="34"/>
      </c>
      <c r="R67" s="25">
        <f t="shared" si="5"/>
        <v>0</v>
      </c>
      <c r="S67" s="80"/>
      <c r="T67" s="81"/>
      <c r="U67" s="96">
        <f t="shared" si="35"/>
        <v>0</v>
      </c>
      <c r="V67" s="58">
        <f t="shared" si="14"/>
        <v>0</v>
      </c>
      <c r="W67" s="56">
        <f t="shared" si="13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22"/>
      </c>
      <c r="AG67" s="18">
        <f t="shared" si="23"/>
      </c>
      <c r="AH67" s="18">
        <f t="shared" si="24"/>
      </c>
      <c r="AI67" s="18">
        <f t="shared" si="25"/>
      </c>
      <c r="AJ67" s="18">
        <f t="shared" si="26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32"/>
        <v>0</v>
      </c>
      <c r="K68" s="47"/>
      <c r="L68" s="48"/>
      <c r="M68" s="49"/>
      <c r="N68" s="50"/>
      <c r="O68" s="23">
        <f t="shared" si="2"/>
        <v>0</v>
      </c>
      <c r="P68" s="24">
        <f t="shared" si="33"/>
      </c>
      <c r="Q68" s="24">
        <f t="shared" si="34"/>
      </c>
      <c r="R68" s="25">
        <f t="shared" si="5"/>
        <v>0</v>
      </c>
      <c r="S68" s="80"/>
      <c r="T68" s="81"/>
      <c r="U68" s="96">
        <f t="shared" si="35"/>
        <v>0</v>
      </c>
      <c r="V68" s="58">
        <f t="shared" si="14"/>
        <v>0</v>
      </c>
      <c r="W68" s="56">
        <f t="shared" si="13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22"/>
      </c>
      <c r="AG68" s="18">
        <f t="shared" si="23"/>
      </c>
      <c r="AH68" s="18">
        <f t="shared" si="24"/>
      </c>
      <c r="AI68" s="18">
        <f t="shared" si="25"/>
      </c>
      <c r="AJ68" s="18">
        <f t="shared" si="26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32"/>
        <v>0</v>
      </c>
      <c r="K69" s="47"/>
      <c r="L69" s="48"/>
      <c r="M69" s="49"/>
      <c r="N69" s="50"/>
      <c r="O69" s="23">
        <f t="shared" si="2"/>
        <v>0</v>
      </c>
      <c r="P69" s="24">
        <f t="shared" si="33"/>
      </c>
      <c r="Q69" s="24">
        <f t="shared" si="34"/>
      </c>
      <c r="R69" s="25">
        <f t="shared" si="5"/>
        <v>0</v>
      </c>
      <c r="S69" s="80"/>
      <c r="T69" s="81"/>
      <c r="U69" s="96">
        <f t="shared" si="35"/>
        <v>0</v>
      </c>
      <c r="V69" s="58">
        <f t="shared" si="14"/>
        <v>0</v>
      </c>
      <c r="W69" s="56">
        <f t="shared" si="13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22"/>
      </c>
      <c r="AG69" s="18">
        <f t="shared" si="23"/>
      </c>
      <c r="AH69" s="18">
        <f t="shared" si="24"/>
      </c>
      <c r="AI69" s="18">
        <f t="shared" si="25"/>
      </c>
      <c r="AJ69" s="18">
        <f t="shared" si="26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32"/>
        <v>0</v>
      </c>
      <c r="K70" s="47"/>
      <c r="L70" s="48"/>
      <c r="M70" s="49"/>
      <c r="N70" s="50"/>
      <c r="O70" s="23">
        <f t="shared" si="2"/>
        <v>0</v>
      </c>
      <c r="P70" s="24">
        <f t="shared" si="33"/>
      </c>
      <c r="Q70" s="24">
        <f t="shared" si="34"/>
      </c>
      <c r="R70" s="25">
        <f t="shared" si="5"/>
        <v>0</v>
      </c>
      <c r="S70" s="80"/>
      <c r="T70" s="81"/>
      <c r="U70" s="96">
        <f t="shared" si="35"/>
        <v>0</v>
      </c>
      <c r="V70" s="58">
        <f t="shared" si="14"/>
        <v>0</v>
      </c>
      <c r="W70" s="56">
        <f t="shared" si="13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22"/>
      </c>
      <c r="AG70" s="18">
        <f t="shared" si="23"/>
      </c>
      <c r="AH70" s="18">
        <f t="shared" si="24"/>
      </c>
      <c r="AI70" s="18">
        <f t="shared" si="25"/>
      </c>
      <c r="AJ70" s="18">
        <f t="shared" si="26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32"/>
        <v>0</v>
      </c>
      <c r="K71" s="47"/>
      <c r="L71" s="48"/>
      <c r="M71" s="49"/>
      <c r="N71" s="50"/>
      <c r="O71" s="23">
        <f t="shared" si="2"/>
        <v>0</v>
      </c>
      <c r="P71" s="24">
        <f t="shared" si="33"/>
      </c>
      <c r="Q71" s="24">
        <f t="shared" si="34"/>
      </c>
      <c r="R71" s="25">
        <f t="shared" si="5"/>
        <v>0</v>
      </c>
      <c r="S71" s="80"/>
      <c r="T71" s="81"/>
      <c r="U71" s="96">
        <f t="shared" si="35"/>
        <v>0</v>
      </c>
      <c r="V71" s="58">
        <f t="shared" si="14"/>
        <v>0</v>
      </c>
      <c r="W71" s="56">
        <f t="shared" si="13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22"/>
      </c>
      <c r="AG71" s="18">
        <f t="shared" si="23"/>
      </c>
      <c r="AH71" s="18">
        <f t="shared" si="24"/>
      </c>
      <c r="AI71" s="18">
        <f t="shared" si="25"/>
      </c>
      <c r="AJ71" s="18">
        <f t="shared" si="26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32"/>
        <v>0</v>
      </c>
      <c r="K72" s="47"/>
      <c r="L72" s="48"/>
      <c r="M72" s="49"/>
      <c r="N72" s="50"/>
      <c r="O72" s="23">
        <f t="shared" si="2"/>
        <v>0</v>
      </c>
      <c r="P72" s="24">
        <f t="shared" si="33"/>
      </c>
      <c r="Q72" s="24">
        <f t="shared" si="34"/>
      </c>
      <c r="R72" s="25">
        <f t="shared" si="5"/>
        <v>0</v>
      </c>
      <c r="S72" s="80"/>
      <c r="T72" s="81"/>
      <c r="U72" s="96">
        <f t="shared" si="35"/>
        <v>0</v>
      </c>
      <c r="V72" s="58">
        <f t="shared" si="14"/>
        <v>0</v>
      </c>
      <c r="W72" s="56">
        <f t="shared" si="13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22"/>
      </c>
      <c r="AG72" s="18">
        <f t="shared" si="23"/>
      </c>
      <c r="AH72" s="18">
        <f t="shared" si="24"/>
      </c>
      <c r="AI72" s="18">
        <f t="shared" si="25"/>
      </c>
      <c r="AJ72" s="18">
        <f t="shared" si="26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32"/>
        <v>0</v>
      </c>
      <c r="K73" s="47"/>
      <c r="L73" s="48"/>
      <c r="M73" s="49"/>
      <c r="N73" s="50"/>
      <c r="O73" s="23">
        <f t="shared" si="2"/>
        <v>0</v>
      </c>
      <c r="P73" s="24">
        <f t="shared" si="33"/>
      </c>
      <c r="Q73" s="24">
        <f t="shared" si="34"/>
      </c>
      <c r="R73" s="25">
        <f t="shared" si="5"/>
        <v>0</v>
      </c>
      <c r="S73" s="80"/>
      <c r="T73" s="81"/>
      <c r="U73" s="96">
        <f t="shared" si="35"/>
        <v>0</v>
      </c>
      <c r="V73" s="58">
        <f t="shared" si="14"/>
        <v>0</v>
      </c>
      <c r="W73" s="56">
        <f t="shared" si="13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22"/>
      </c>
      <c r="AG73" s="18">
        <f t="shared" si="23"/>
      </c>
      <c r="AH73" s="18">
        <f t="shared" si="24"/>
      </c>
      <c r="AI73" s="18">
        <f t="shared" si="25"/>
      </c>
      <c r="AJ73" s="18">
        <f t="shared" si="26"/>
      </c>
    </row>
    <row r="74" spans="1:36" s="4" customFormat="1" ht="16.5" customHeight="1">
      <c r="A74" s="10">
        <f aca="true" t="shared" si="36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37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38" ref="O74:O89">IF(P74=Q74,MIN(K74,M74),CHOOSE(MATCH(R74,P74:Q74),K74,M74))</f>
        <v>0</v>
      </c>
      <c r="P74" s="24">
        <f aca="true" t="shared" si="39" ref="P74:P89">IF(OR(K74="",K74=0),"",VLOOKUP(K74,TempsPoints,3,TRUE)-10*L74)</f>
      </c>
      <c r="Q74" s="24">
        <f aca="true" t="shared" si="40" ref="Q74:Q89">IF(OR(M74="",M74=0),"",VLOOKUP(M74,TempsPoints,3,TRUE)-10*N74)</f>
      </c>
      <c r="R74" s="25">
        <f aca="true" t="shared" si="41" ref="R74:R89">MAX(P74:Q74)</f>
        <v>0</v>
      </c>
      <c r="S74" s="80"/>
      <c r="T74" s="81"/>
      <c r="U74" s="96">
        <f aca="true" t="shared" si="42" ref="U74:U89">(S74*VLOOKUP("Plaque",LancerPoints,2,FALSE))+(T74*VLOOKUP("Centre",LancerPoints,2,FALSE))</f>
        <v>0</v>
      </c>
      <c r="V74" s="58">
        <f t="shared" si="14"/>
        <v>0</v>
      </c>
      <c r="W74" s="56">
        <f t="shared" si="13"/>
        <v>5000</v>
      </c>
      <c r="X74" s="57">
        <f aca="true" t="shared" si="43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22"/>
      </c>
      <c r="AG74" s="18">
        <f t="shared" si="23"/>
      </c>
      <c r="AH74" s="18">
        <f t="shared" si="24"/>
      </c>
      <c r="AI74" s="18">
        <f t="shared" si="25"/>
      </c>
      <c r="AJ74" s="18">
        <f t="shared" si="26"/>
      </c>
    </row>
    <row r="75" spans="1:36" s="4" customFormat="1" ht="16.5" customHeight="1">
      <c r="A75" s="10">
        <f t="shared" si="36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37"/>
        <v>0</v>
      </c>
      <c r="K75" s="47"/>
      <c r="L75" s="48"/>
      <c r="M75" s="49"/>
      <c r="N75" s="50"/>
      <c r="O75" s="23">
        <f t="shared" si="38"/>
        <v>0</v>
      </c>
      <c r="P75" s="24">
        <f t="shared" si="39"/>
      </c>
      <c r="Q75" s="24">
        <f t="shared" si="40"/>
      </c>
      <c r="R75" s="25">
        <f t="shared" si="41"/>
        <v>0</v>
      </c>
      <c r="S75" s="80"/>
      <c r="T75" s="81"/>
      <c r="U75" s="96">
        <f t="shared" si="42"/>
        <v>0</v>
      </c>
      <c r="V75" s="58">
        <f t="shared" si="14"/>
        <v>0</v>
      </c>
      <c r="W75" s="56">
        <f aca="true" t="shared" si="44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43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22"/>
      </c>
      <c r="AG75" s="18">
        <f t="shared" si="23"/>
      </c>
      <c r="AH75" s="18">
        <f t="shared" si="24"/>
      </c>
      <c r="AI75" s="18">
        <f t="shared" si="25"/>
      </c>
      <c r="AJ75" s="18">
        <f t="shared" si="26"/>
      </c>
    </row>
    <row r="76" spans="1:36" s="4" customFormat="1" ht="16.5" customHeight="1">
      <c r="A76" s="10">
        <f t="shared" si="36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37"/>
        <v>0</v>
      </c>
      <c r="K76" s="47"/>
      <c r="L76" s="48"/>
      <c r="M76" s="49"/>
      <c r="N76" s="50"/>
      <c r="O76" s="23">
        <f t="shared" si="38"/>
        <v>0</v>
      </c>
      <c r="P76" s="24">
        <f t="shared" si="39"/>
      </c>
      <c r="Q76" s="24">
        <f t="shared" si="40"/>
      </c>
      <c r="R76" s="25">
        <f t="shared" si="41"/>
        <v>0</v>
      </c>
      <c r="S76" s="80"/>
      <c r="T76" s="81"/>
      <c r="U76" s="96">
        <f t="shared" si="42"/>
        <v>0</v>
      </c>
      <c r="V76" s="58">
        <f t="shared" si="14"/>
        <v>0</v>
      </c>
      <c r="W76" s="56">
        <f t="shared" si="44"/>
        <v>5000</v>
      </c>
      <c r="X76" s="57">
        <f t="shared" si="43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22"/>
      </c>
      <c r="AG76" s="18">
        <f t="shared" si="23"/>
      </c>
      <c r="AH76" s="18">
        <f t="shared" si="24"/>
      </c>
      <c r="AI76" s="18">
        <f t="shared" si="25"/>
      </c>
      <c r="AJ76" s="18">
        <f t="shared" si="26"/>
      </c>
    </row>
    <row r="77" spans="1:36" s="4" customFormat="1" ht="16.5" customHeight="1">
      <c r="A77" s="10">
        <f t="shared" si="36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37"/>
        <v>0</v>
      </c>
      <c r="K77" s="47"/>
      <c r="L77" s="48"/>
      <c r="M77" s="49"/>
      <c r="N77" s="50"/>
      <c r="O77" s="23">
        <f t="shared" si="38"/>
        <v>0</v>
      </c>
      <c r="P77" s="24">
        <f t="shared" si="39"/>
      </c>
      <c r="Q77" s="24">
        <f t="shared" si="40"/>
      </c>
      <c r="R77" s="25">
        <f t="shared" si="41"/>
        <v>0</v>
      </c>
      <c r="S77" s="80"/>
      <c r="T77" s="81"/>
      <c r="U77" s="96">
        <f t="shared" si="42"/>
        <v>0</v>
      </c>
      <c r="V77" s="58">
        <f t="shared" si="14"/>
        <v>0</v>
      </c>
      <c r="W77" s="56">
        <f t="shared" si="44"/>
        <v>5000</v>
      </c>
      <c r="X77" s="57">
        <f t="shared" si="43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22"/>
      </c>
      <c r="AG77" s="18">
        <f t="shared" si="23"/>
      </c>
      <c r="AH77" s="18">
        <f t="shared" si="24"/>
      </c>
      <c r="AI77" s="18">
        <f t="shared" si="25"/>
      </c>
      <c r="AJ77" s="18">
        <f t="shared" si="26"/>
      </c>
    </row>
    <row r="78" spans="1:36" s="4" customFormat="1" ht="16.5" customHeight="1">
      <c r="A78" s="10">
        <f t="shared" si="36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37"/>
        <v>0</v>
      </c>
      <c r="K78" s="47"/>
      <c r="L78" s="48"/>
      <c r="M78" s="49"/>
      <c r="N78" s="50"/>
      <c r="O78" s="23">
        <f t="shared" si="38"/>
        <v>0</v>
      </c>
      <c r="P78" s="24">
        <f t="shared" si="39"/>
      </c>
      <c r="Q78" s="24">
        <f t="shared" si="40"/>
      </c>
      <c r="R78" s="25">
        <f t="shared" si="41"/>
        <v>0</v>
      </c>
      <c r="S78" s="80"/>
      <c r="T78" s="81"/>
      <c r="U78" s="96">
        <f t="shared" si="42"/>
        <v>0</v>
      </c>
      <c r="V78" s="58">
        <f t="shared" si="14"/>
        <v>0</v>
      </c>
      <c r="W78" s="56">
        <f t="shared" si="44"/>
        <v>5000</v>
      </c>
      <c r="X78" s="57">
        <f t="shared" si="43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45" ref="AF78:AF89">IF(AE78=1,"1er:",IF(AE78=2,"2e:",IF(AE78=3,"3e:","")))</f>
      </c>
      <c r="AG78" s="18">
        <f aca="true" t="shared" si="46" ref="AG78:AG89">IF(AE78=1,C78,IF(AE78=2,C78,IF(AE78=3,C78,"")))</f>
      </c>
      <c r="AH78" s="18">
        <f aca="true" t="shared" si="47" ref="AH78:AH89">IF(AE78=1,B78,IF(AE78=2,B78,IF(AE78=3,B78,"")))</f>
      </c>
      <c r="AI78" s="18">
        <f aca="true" t="shared" si="48" ref="AI78:AI89">IF(AE78=1,"de",IF(AE78=2,"de",IF(AE78=3,"de","")))</f>
      </c>
      <c r="AJ78" s="18">
        <f aca="true" t="shared" si="49" ref="AJ78:AJ89">IF(AE78=1,D78,IF(AE78=2,D78,IF(AE78=3,D78,"")))</f>
      </c>
    </row>
    <row r="79" spans="1:36" s="4" customFormat="1" ht="16.5" customHeight="1">
      <c r="A79" s="10">
        <f t="shared" si="36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37"/>
        <v>0</v>
      </c>
      <c r="K79" s="47"/>
      <c r="L79" s="48"/>
      <c r="M79" s="49"/>
      <c r="N79" s="50"/>
      <c r="O79" s="23">
        <f t="shared" si="38"/>
        <v>0</v>
      </c>
      <c r="P79" s="24">
        <f t="shared" si="39"/>
      </c>
      <c r="Q79" s="24">
        <f t="shared" si="40"/>
      </c>
      <c r="R79" s="25">
        <f t="shared" si="41"/>
        <v>0</v>
      </c>
      <c r="S79" s="80"/>
      <c r="T79" s="81"/>
      <c r="U79" s="96">
        <f t="shared" si="42"/>
        <v>0</v>
      </c>
      <c r="V79" s="58">
        <f aca="true" t="shared" si="50" ref="V79:V89">U79+R79+J79</f>
        <v>0</v>
      </c>
      <c r="W79" s="56">
        <f t="shared" si="44"/>
        <v>5000</v>
      </c>
      <c r="X79" s="57">
        <f t="shared" si="43"/>
        <v>1</v>
      </c>
      <c r="Y79" s="56">
        <f aca="true" t="shared" si="51" ref="Y79:Y89">RANK(J79,$J$10:$J$89,1)</f>
        <v>1</v>
      </c>
      <c r="Z79" s="56">
        <f aca="true" t="shared" si="52" ref="Z79:Z89">RANK(U79,$U$10:$U$89,1)</f>
        <v>1</v>
      </c>
      <c r="AA79" s="56">
        <f aca="true" t="shared" si="53" ref="AA79:AA89">RANK(R79,$R$10:$R$89,1)</f>
        <v>1</v>
      </c>
      <c r="AB79" s="56">
        <f aca="true" t="shared" si="54" ref="AB79:AB89">Y79/100+Z79/10000+AA79/1000000</f>
        <v>0.010100999999999999</v>
      </c>
      <c r="AC79" s="56">
        <f aca="true" t="shared" si="55" ref="AC79:AC89">X79/100+AB79/100</f>
        <v>0.01010101</v>
      </c>
      <c r="AD79" s="56">
        <f aca="true" t="shared" si="56" ref="AD79:AD89">AC79+V79</f>
        <v>0.01010101</v>
      </c>
      <c r="AE79" s="28">
        <f aca="true" t="shared" si="57" ref="AE79:AE89">IF(V79=0,"",RANK(AD79,$AD$10:$AD$89,0))</f>
      </c>
      <c r="AF79" s="16">
        <f t="shared" si="45"/>
      </c>
      <c r="AG79" s="18">
        <f t="shared" si="46"/>
      </c>
      <c r="AH79" s="18">
        <f t="shared" si="47"/>
      </c>
      <c r="AI79" s="18">
        <f t="shared" si="48"/>
      </c>
      <c r="AJ79" s="18">
        <f t="shared" si="49"/>
      </c>
    </row>
    <row r="80" spans="1:36" s="4" customFormat="1" ht="16.5" customHeight="1">
      <c r="A80" s="10">
        <f t="shared" si="36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37"/>
        <v>0</v>
      </c>
      <c r="K80" s="47"/>
      <c r="L80" s="48"/>
      <c r="M80" s="49"/>
      <c r="N80" s="50"/>
      <c r="O80" s="23">
        <f t="shared" si="38"/>
        <v>0</v>
      </c>
      <c r="P80" s="24">
        <f t="shared" si="39"/>
      </c>
      <c r="Q80" s="24">
        <f t="shared" si="40"/>
      </c>
      <c r="R80" s="25">
        <f t="shared" si="41"/>
        <v>0</v>
      </c>
      <c r="S80" s="80"/>
      <c r="T80" s="81"/>
      <c r="U80" s="96">
        <f t="shared" si="42"/>
        <v>0</v>
      </c>
      <c r="V80" s="58">
        <f t="shared" si="50"/>
        <v>0</v>
      </c>
      <c r="W80" s="56">
        <f t="shared" si="44"/>
        <v>5000</v>
      </c>
      <c r="X80" s="57">
        <f t="shared" si="43"/>
        <v>1</v>
      </c>
      <c r="Y80" s="56">
        <f t="shared" si="51"/>
        <v>1</v>
      </c>
      <c r="Z80" s="56">
        <f t="shared" si="52"/>
        <v>1</v>
      </c>
      <c r="AA80" s="56">
        <f t="shared" si="53"/>
        <v>1</v>
      </c>
      <c r="AB80" s="56">
        <f t="shared" si="54"/>
        <v>0.010100999999999999</v>
      </c>
      <c r="AC80" s="56">
        <f t="shared" si="55"/>
        <v>0.01010101</v>
      </c>
      <c r="AD80" s="56">
        <f t="shared" si="56"/>
        <v>0.01010101</v>
      </c>
      <c r="AE80" s="28">
        <f t="shared" si="57"/>
      </c>
      <c r="AF80" s="16">
        <f t="shared" si="45"/>
      </c>
      <c r="AG80" s="18">
        <f t="shared" si="46"/>
      </c>
      <c r="AH80" s="18">
        <f t="shared" si="47"/>
      </c>
      <c r="AI80" s="18">
        <f t="shared" si="48"/>
      </c>
      <c r="AJ80" s="18">
        <f t="shared" si="49"/>
      </c>
    </row>
    <row r="81" spans="1:36" s="4" customFormat="1" ht="16.5" customHeight="1">
      <c r="A81" s="10">
        <f t="shared" si="36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37"/>
        <v>0</v>
      </c>
      <c r="K81" s="47"/>
      <c r="L81" s="48"/>
      <c r="M81" s="49"/>
      <c r="N81" s="50"/>
      <c r="O81" s="23">
        <f t="shared" si="38"/>
        <v>0</v>
      </c>
      <c r="P81" s="24">
        <f t="shared" si="39"/>
      </c>
      <c r="Q81" s="24">
        <f t="shared" si="40"/>
      </c>
      <c r="R81" s="25">
        <f t="shared" si="41"/>
        <v>0</v>
      </c>
      <c r="S81" s="80"/>
      <c r="T81" s="81"/>
      <c r="U81" s="96">
        <f t="shared" si="42"/>
        <v>0</v>
      </c>
      <c r="V81" s="58">
        <f t="shared" si="50"/>
        <v>0</v>
      </c>
      <c r="W81" s="56">
        <f t="shared" si="44"/>
        <v>5000</v>
      </c>
      <c r="X81" s="57">
        <f t="shared" si="43"/>
        <v>1</v>
      </c>
      <c r="Y81" s="56">
        <f t="shared" si="51"/>
        <v>1</v>
      </c>
      <c r="Z81" s="56">
        <f t="shared" si="52"/>
        <v>1</v>
      </c>
      <c r="AA81" s="56">
        <f t="shared" si="53"/>
        <v>1</v>
      </c>
      <c r="AB81" s="56">
        <f t="shared" si="54"/>
        <v>0.010100999999999999</v>
      </c>
      <c r="AC81" s="56">
        <f t="shared" si="55"/>
        <v>0.01010101</v>
      </c>
      <c r="AD81" s="56">
        <f t="shared" si="56"/>
        <v>0.01010101</v>
      </c>
      <c r="AE81" s="28">
        <f t="shared" si="57"/>
      </c>
      <c r="AF81" s="16">
        <f t="shared" si="45"/>
      </c>
      <c r="AG81" s="18">
        <f t="shared" si="46"/>
      </c>
      <c r="AH81" s="18">
        <f t="shared" si="47"/>
      </c>
      <c r="AI81" s="18">
        <f t="shared" si="48"/>
      </c>
      <c r="AJ81" s="18">
        <f t="shared" si="49"/>
      </c>
    </row>
    <row r="82" spans="1:36" s="4" customFormat="1" ht="16.5" customHeight="1">
      <c r="A82" s="10">
        <f t="shared" si="36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37"/>
        <v>0</v>
      </c>
      <c r="K82" s="47"/>
      <c r="L82" s="48"/>
      <c r="M82" s="49"/>
      <c r="N82" s="50"/>
      <c r="O82" s="23">
        <f t="shared" si="38"/>
        <v>0</v>
      </c>
      <c r="P82" s="24">
        <f t="shared" si="39"/>
      </c>
      <c r="Q82" s="24">
        <f t="shared" si="40"/>
      </c>
      <c r="R82" s="25">
        <f t="shared" si="41"/>
        <v>0</v>
      </c>
      <c r="S82" s="80"/>
      <c r="T82" s="81"/>
      <c r="U82" s="96">
        <f t="shared" si="42"/>
        <v>0</v>
      </c>
      <c r="V82" s="58">
        <f t="shared" si="50"/>
        <v>0</v>
      </c>
      <c r="W82" s="56">
        <f t="shared" si="44"/>
        <v>5000</v>
      </c>
      <c r="X82" s="57">
        <f t="shared" si="43"/>
        <v>1</v>
      </c>
      <c r="Y82" s="56">
        <f t="shared" si="51"/>
        <v>1</v>
      </c>
      <c r="Z82" s="56">
        <f t="shared" si="52"/>
        <v>1</v>
      </c>
      <c r="AA82" s="56">
        <f t="shared" si="53"/>
        <v>1</v>
      </c>
      <c r="AB82" s="56">
        <f t="shared" si="54"/>
        <v>0.010100999999999999</v>
      </c>
      <c r="AC82" s="56">
        <f t="shared" si="55"/>
        <v>0.01010101</v>
      </c>
      <c r="AD82" s="56">
        <f t="shared" si="56"/>
        <v>0.01010101</v>
      </c>
      <c r="AE82" s="28">
        <f t="shared" si="57"/>
      </c>
      <c r="AF82" s="16">
        <f t="shared" si="45"/>
      </c>
      <c r="AG82" s="18">
        <f t="shared" si="46"/>
      </c>
      <c r="AH82" s="18">
        <f t="shared" si="47"/>
      </c>
      <c r="AI82" s="18">
        <f t="shared" si="48"/>
      </c>
      <c r="AJ82" s="18">
        <f t="shared" si="49"/>
      </c>
    </row>
    <row r="83" spans="1:36" s="4" customFormat="1" ht="16.5" customHeight="1">
      <c r="A83" s="10">
        <f t="shared" si="36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37"/>
        <v>0</v>
      </c>
      <c r="K83" s="47"/>
      <c r="L83" s="48"/>
      <c r="M83" s="49"/>
      <c r="N83" s="50"/>
      <c r="O83" s="23">
        <f t="shared" si="38"/>
        <v>0</v>
      </c>
      <c r="P83" s="24">
        <f t="shared" si="39"/>
      </c>
      <c r="Q83" s="24">
        <f t="shared" si="40"/>
      </c>
      <c r="R83" s="25">
        <f t="shared" si="41"/>
        <v>0</v>
      </c>
      <c r="S83" s="80"/>
      <c r="T83" s="81"/>
      <c r="U83" s="96">
        <f t="shared" si="42"/>
        <v>0</v>
      </c>
      <c r="V83" s="58">
        <f t="shared" si="50"/>
        <v>0</v>
      </c>
      <c r="W83" s="56">
        <f t="shared" si="44"/>
        <v>5000</v>
      </c>
      <c r="X83" s="57">
        <f t="shared" si="43"/>
        <v>1</v>
      </c>
      <c r="Y83" s="56">
        <f t="shared" si="51"/>
        <v>1</v>
      </c>
      <c r="Z83" s="56">
        <f t="shared" si="52"/>
        <v>1</v>
      </c>
      <c r="AA83" s="56">
        <f t="shared" si="53"/>
        <v>1</v>
      </c>
      <c r="AB83" s="56">
        <f t="shared" si="54"/>
        <v>0.010100999999999999</v>
      </c>
      <c r="AC83" s="56">
        <f t="shared" si="55"/>
        <v>0.01010101</v>
      </c>
      <c r="AD83" s="56">
        <f t="shared" si="56"/>
        <v>0.01010101</v>
      </c>
      <c r="AE83" s="28">
        <f t="shared" si="57"/>
      </c>
      <c r="AF83" s="16">
        <f t="shared" si="45"/>
      </c>
      <c r="AG83" s="18">
        <f t="shared" si="46"/>
      </c>
      <c r="AH83" s="18">
        <f t="shared" si="47"/>
      </c>
      <c r="AI83" s="18">
        <f t="shared" si="48"/>
      </c>
      <c r="AJ83" s="18">
        <f t="shared" si="49"/>
      </c>
    </row>
    <row r="84" spans="1:36" s="4" customFormat="1" ht="16.5" customHeight="1">
      <c r="A84" s="10">
        <f t="shared" si="36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37"/>
        <v>0</v>
      </c>
      <c r="K84" s="47"/>
      <c r="L84" s="48"/>
      <c r="M84" s="49"/>
      <c r="N84" s="50"/>
      <c r="O84" s="23">
        <f t="shared" si="38"/>
        <v>0</v>
      </c>
      <c r="P84" s="24">
        <f t="shared" si="39"/>
      </c>
      <c r="Q84" s="24">
        <f t="shared" si="40"/>
      </c>
      <c r="R84" s="25">
        <f t="shared" si="41"/>
        <v>0</v>
      </c>
      <c r="S84" s="80"/>
      <c r="T84" s="81"/>
      <c r="U84" s="96">
        <f t="shared" si="42"/>
        <v>0</v>
      </c>
      <c r="V84" s="58">
        <f t="shared" si="50"/>
        <v>0</v>
      </c>
      <c r="W84" s="56">
        <f t="shared" si="44"/>
        <v>5000</v>
      </c>
      <c r="X84" s="57">
        <f t="shared" si="43"/>
        <v>1</v>
      </c>
      <c r="Y84" s="56">
        <f t="shared" si="51"/>
        <v>1</v>
      </c>
      <c r="Z84" s="56">
        <f t="shared" si="52"/>
        <v>1</v>
      </c>
      <c r="AA84" s="56">
        <f t="shared" si="53"/>
        <v>1</v>
      </c>
      <c r="AB84" s="56">
        <f t="shared" si="54"/>
        <v>0.010100999999999999</v>
      </c>
      <c r="AC84" s="56">
        <f t="shared" si="55"/>
        <v>0.01010101</v>
      </c>
      <c r="AD84" s="56">
        <f t="shared" si="56"/>
        <v>0.01010101</v>
      </c>
      <c r="AE84" s="28">
        <f t="shared" si="57"/>
      </c>
      <c r="AF84" s="16">
        <f t="shared" si="45"/>
      </c>
      <c r="AG84" s="18">
        <f t="shared" si="46"/>
      </c>
      <c r="AH84" s="18">
        <f t="shared" si="47"/>
      </c>
      <c r="AI84" s="18">
        <f t="shared" si="48"/>
      </c>
      <c r="AJ84" s="18">
        <f t="shared" si="49"/>
      </c>
    </row>
    <row r="85" spans="1:36" s="4" customFormat="1" ht="16.5" customHeight="1">
      <c r="A85" s="10">
        <f t="shared" si="36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37"/>
        <v>0</v>
      </c>
      <c r="K85" s="47"/>
      <c r="L85" s="48"/>
      <c r="M85" s="49"/>
      <c r="N85" s="50"/>
      <c r="O85" s="23">
        <f t="shared" si="38"/>
        <v>0</v>
      </c>
      <c r="P85" s="24">
        <f t="shared" si="39"/>
      </c>
      <c r="Q85" s="24">
        <f t="shared" si="40"/>
      </c>
      <c r="R85" s="25">
        <f t="shared" si="41"/>
        <v>0</v>
      </c>
      <c r="S85" s="80"/>
      <c r="T85" s="81"/>
      <c r="U85" s="96">
        <f t="shared" si="42"/>
        <v>0</v>
      </c>
      <c r="V85" s="58">
        <f t="shared" si="50"/>
        <v>0</v>
      </c>
      <c r="W85" s="56">
        <f t="shared" si="44"/>
        <v>5000</v>
      </c>
      <c r="X85" s="57">
        <f t="shared" si="43"/>
        <v>1</v>
      </c>
      <c r="Y85" s="56">
        <f t="shared" si="51"/>
        <v>1</v>
      </c>
      <c r="Z85" s="56">
        <f t="shared" si="52"/>
        <v>1</v>
      </c>
      <c r="AA85" s="56">
        <f t="shared" si="53"/>
        <v>1</v>
      </c>
      <c r="AB85" s="56">
        <f t="shared" si="54"/>
        <v>0.010100999999999999</v>
      </c>
      <c r="AC85" s="56">
        <f t="shared" si="55"/>
        <v>0.01010101</v>
      </c>
      <c r="AD85" s="56">
        <f t="shared" si="56"/>
        <v>0.01010101</v>
      </c>
      <c r="AE85" s="28">
        <f t="shared" si="57"/>
      </c>
      <c r="AF85" s="16">
        <f t="shared" si="45"/>
      </c>
      <c r="AG85" s="18">
        <f t="shared" si="46"/>
      </c>
      <c r="AH85" s="18">
        <f t="shared" si="47"/>
      </c>
      <c r="AI85" s="18">
        <f t="shared" si="48"/>
      </c>
      <c r="AJ85" s="18">
        <f t="shared" si="49"/>
      </c>
    </row>
    <row r="86" spans="1:36" s="4" customFormat="1" ht="16.5" customHeight="1">
      <c r="A86" s="10">
        <f t="shared" si="36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37"/>
        <v>0</v>
      </c>
      <c r="K86" s="47"/>
      <c r="L86" s="48"/>
      <c r="M86" s="49"/>
      <c r="N86" s="50"/>
      <c r="O86" s="23">
        <f t="shared" si="38"/>
        <v>0</v>
      </c>
      <c r="P86" s="24">
        <f t="shared" si="39"/>
      </c>
      <c r="Q86" s="24">
        <f t="shared" si="40"/>
      </c>
      <c r="R86" s="25">
        <f t="shared" si="41"/>
        <v>0</v>
      </c>
      <c r="S86" s="80"/>
      <c r="T86" s="81"/>
      <c r="U86" s="96">
        <f t="shared" si="42"/>
        <v>0</v>
      </c>
      <c r="V86" s="58">
        <f t="shared" si="50"/>
        <v>0</v>
      </c>
      <c r="W86" s="56">
        <f t="shared" si="44"/>
        <v>5000</v>
      </c>
      <c r="X86" s="57">
        <f t="shared" si="43"/>
        <v>1</v>
      </c>
      <c r="Y86" s="56">
        <f t="shared" si="51"/>
        <v>1</v>
      </c>
      <c r="Z86" s="56">
        <f t="shared" si="52"/>
        <v>1</v>
      </c>
      <c r="AA86" s="56">
        <f t="shared" si="53"/>
        <v>1</v>
      </c>
      <c r="AB86" s="56">
        <f t="shared" si="54"/>
        <v>0.010100999999999999</v>
      </c>
      <c r="AC86" s="56">
        <f t="shared" si="55"/>
        <v>0.01010101</v>
      </c>
      <c r="AD86" s="56">
        <f t="shared" si="56"/>
        <v>0.01010101</v>
      </c>
      <c r="AE86" s="28">
        <f t="shared" si="57"/>
      </c>
      <c r="AF86" s="16">
        <f t="shared" si="45"/>
      </c>
      <c r="AG86" s="18">
        <f t="shared" si="46"/>
      </c>
      <c r="AH86" s="18">
        <f t="shared" si="47"/>
      </c>
      <c r="AI86" s="18">
        <f t="shared" si="48"/>
      </c>
      <c r="AJ86" s="18">
        <f t="shared" si="49"/>
      </c>
    </row>
    <row r="87" spans="1:36" s="4" customFormat="1" ht="16.5" customHeight="1">
      <c r="A87" s="10">
        <f t="shared" si="36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37"/>
        <v>0</v>
      </c>
      <c r="K87" s="47"/>
      <c r="L87" s="48"/>
      <c r="M87" s="49"/>
      <c r="N87" s="50"/>
      <c r="O87" s="23">
        <f t="shared" si="38"/>
        <v>0</v>
      </c>
      <c r="P87" s="24">
        <f t="shared" si="39"/>
      </c>
      <c r="Q87" s="24">
        <f t="shared" si="40"/>
      </c>
      <c r="R87" s="25">
        <f t="shared" si="41"/>
        <v>0</v>
      </c>
      <c r="S87" s="80"/>
      <c r="T87" s="81"/>
      <c r="U87" s="96">
        <f t="shared" si="42"/>
        <v>0</v>
      </c>
      <c r="V87" s="58">
        <f t="shared" si="50"/>
        <v>0</v>
      </c>
      <c r="W87" s="56">
        <f t="shared" si="44"/>
        <v>5000</v>
      </c>
      <c r="X87" s="57">
        <f t="shared" si="43"/>
        <v>1</v>
      </c>
      <c r="Y87" s="56">
        <f t="shared" si="51"/>
        <v>1</v>
      </c>
      <c r="Z87" s="56">
        <f t="shared" si="52"/>
        <v>1</v>
      </c>
      <c r="AA87" s="56">
        <f t="shared" si="53"/>
        <v>1</v>
      </c>
      <c r="AB87" s="56">
        <f t="shared" si="54"/>
        <v>0.010100999999999999</v>
      </c>
      <c r="AC87" s="56">
        <f t="shared" si="55"/>
        <v>0.01010101</v>
      </c>
      <c r="AD87" s="56">
        <f t="shared" si="56"/>
        <v>0.01010101</v>
      </c>
      <c r="AE87" s="28">
        <f t="shared" si="57"/>
      </c>
      <c r="AF87" s="16">
        <f t="shared" si="45"/>
      </c>
      <c r="AG87" s="18">
        <f t="shared" si="46"/>
      </c>
      <c r="AH87" s="18">
        <f t="shared" si="47"/>
      </c>
      <c r="AI87" s="18">
        <f t="shared" si="48"/>
      </c>
      <c r="AJ87" s="18">
        <f t="shared" si="49"/>
      </c>
    </row>
    <row r="88" spans="1:36" s="4" customFormat="1" ht="16.5" customHeight="1">
      <c r="A88" s="10">
        <f t="shared" si="36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37"/>
        <v>0</v>
      </c>
      <c r="K88" s="47"/>
      <c r="L88" s="48"/>
      <c r="M88" s="49"/>
      <c r="N88" s="50"/>
      <c r="O88" s="23">
        <f t="shared" si="38"/>
        <v>0</v>
      </c>
      <c r="P88" s="24">
        <f t="shared" si="39"/>
      </c>
      <c r="Q88" s="24">
        <f t="shared" si="40"/>
      </c>
      <c r="R88" s="25">
        <f t="shared" si="41"/>
        <v>0</v>
      </c>
      <c r="S88" s="80"/>
      <c r="T88" s="81"/>
      <c r="U88" s="96">
        <f t="shared" si="42"/>
        <v>0</v>
      </c>
      <c r="V88" s="58">
        <f t="shared" si="50"/>
        <v>0</v>
      </c>
      <c r="W88" s="56">
        <f t="shared" si="44"/>
        <v>5000</v>
      </c>
      <c r="X88" s="57">
        <f t="shared" si="43"/>
        <v>1</v>
      </c>
      <c r="Y88" s="56">
        <f t="shared" si="51"/>
        <v>1</v>
      </c>
      <c r="Z88" s="56">
        <f t="shared" si="52"/>
        <v>1</v>
      </c>
      <c r="AA88" s="56">
        <f t="shared" si="53"/>
        <v>1</v>
      </c>
      <c r="AB88" s="56">
        <f t="shared" si="54"/>
        <v>0.010100999999999999</v>
      </c>
      <c r="AC88" s="56">
        <f t="shared" si="55"/>
        <v>0.01010101</v>
      </c>
      <c r="AD88" s="56">
        <f t="shared" si="56"/>
        <v>0.01010101</v>
      </c>
      <c r="AE88" s="28">
        <f t="shared" si="57"/>
      </c>
      <c r="AF88" s="16">
        <f t="shared" si="45"/>
      </c>
      <c r="AG88" s="18">
        <f t="shared" si="46"/>
      </c>
      <c r="AH88" s="18">
        <f t="shared" si="47"/>
      </c>
      <c r="AI88" s="18">
        <f t="shared" si="48"/>
      </c>
      <c r="AJ88" s="18">
        <f t="shared" si="49"/>
      </c>
    </row>
    <row r="89" spans="1:36" s="4" customFormat="1" ht="16.5" customHeight="1" thickBot="1">
      <c r="A89" s="10">
        <f t="shared" si="36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37"/>
        <v>0</v>
      </c>
      <c r="K89" s="64"/>
      <c r="L89" s="65"/>
      <c r="M89" s="66"/>
      <c r="N89" s="67"/>
      <c r="O89" s="68">
        <f t="shared" si="38"/>
        <v>0</v>
      </c>
      <c r="P89" s="24">
        <f t="shared" si="39"/>
      </c>
      <c r="Q89" s="24">
        <f t="shared" si="40"/>
      </c>
      <c r="R89" s="69">
        <f t="shared" si="41"/>
        <v>0</v>
      </c>
      <c r="S89" s="82"/>
      <c r="T89" s="83"/>
      <c r="U89" s="97">
        <f t="shared" si="42"/>
        <v>0</v>
      </c>
      <c r="V89" s="71">
        <f t="shared" si="50"/>
        <v>0</v>
      </c>
      <c r="W89" s="56">
        <f t="shared" si="44"/>
        <v>5000</v>
      </c>
      <c r="X89" s="73">
        <f t="shared" si="43"/>
        <v>1</v>
      </c>
      <c r="Y89" s="72">
        <f t="shared" si="51"/>
        <v>1</v>
      </c>
      <c r="Z89" s="72">
        <f t="shared" si="52"/>
        <v>1</v>
      </c>
      <c r="AA89" s="72">
        <f t="shared" si="53"/>
        <v>1</v>
      </c>
      <c r="AB89" s="72">
        <f t="shared" si="54"/>
        <v>0.010100999999999999</v>
      </c>
      <c r="AC89" s="72">
        <f t="shared" si="55"/>
        <v>0.01010101</v>
      </c>
      <c r="AD89" s="72">
        <f t="shared" si="56"/>
        <v>0.01010101</v>
      </c>
      <c r="AE89" s="74">
        <f t="shared" si="57"/>
      </c>
      <c r="AF89" s="16">
        <f t="shared" si="45"/>
      </c>
      <c r="AG89" s="18">
        <f t="shared" si="46"/>
      </c>
      <c r="AH89" s="18">
        <f t="shared" si="47"/>
      </c>
      <c r="AI89" s="18">
        <f t="shared" si="48"/>
      </c>
      <c r="AJ89" s="18">
        <f t="shared" si="49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rowBreaks count="1" manualBreakCount="1">
    <brk id="12" max="17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W89"/>
  <sheetViews>
    <sheetView zoomScale="80" zoomScaleNormal="80" zoomScalePageLayoutView="0" workbookViewId="0" topLeftCell="A1">
      <selection activeCell="E7" sqref="E7:J7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40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11U Filles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 aca="true" t="shared" si="8" ref="AF10:AF17">IF(AE10=1,"1er:",IF(AE10=2,"2e:",IF(AE10=3,"3e:","")))</f>
      </c>
      <c r="AG10" s="18">
        <f aca="true" t="shared" si="9" ref="AG10:AG17">IF(AE10=1,C10,IF(AE10=2,C10,IF(AE10=3,C10,"")))</f>
      </c>
      <c r="AH10" s="18">
        <f aca="true" t="shared" si="10" ref="AH10:AH17">IF(AE10=1,B10,IF(AE10=2,B10,IF(AE10=3,B10,"")))</f>
      </c>
      <c r="AI10" s="18">
        <f aca="true" t="shared" si="11" ref="AI10:AI17">IF(AE10=1,"de",IF(AE10=2,"de",IF(AE10=3,"de","")))</f>
      </c>
      <c r="AJ10" s="18">
        <f aca="true" t="shared" si="12" ref="AJ10:AJ17"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13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 t="shared" si="8"/>
      </c>
      <c r="AG11" s="18">
        <f t="shared" si="9"/>
      </c>
      <c r="AH11" s="18">
        <f t="shared" si="10"/>
      </c>
      <c r="AI11" s="18">
        <f t="shared" si="11"/>
      </c>
      <c r="AJ11" s="18">
        <f t="shared" si="12"/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13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 t="shared" si="8"/>
      </c>
      <c r="AG12" s="18">
        <f t="shared" si="9"/>
      </c>
      <c r="AH12" s="18">
        <f t="shared" si="10"/>
      </c>
      <c r="AI12" s="18">
        <f t="shared" si="11"/>
      </c>
      <c r="AJ12" s="18">
        <f t="shared" si="12"/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13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 t="shared" si="8"/>
      </c>
      <c r="AG13" s="18">
        <f t="shared" si="9"/>
      </c>
      <c r="AH13" s="18">
        <f t="shared" si="10"/>
      </c>
      <c r="AI13" s="18">
        <f t="shared" si="11"/>
      </c>
      <c r="AJ13" s="18">
        <f t="shared" si="12"/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13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t="shared" si="8"/>
      </c>
      <c r="AG14" s="18">
        <f t="shared" si="9"/>
      </c>
      <c r="AH14" s="18">
        <f t="shared" si="10"/>
      </c>
      <c r="AI14" s="18">
        <f t="shared" si="11"/>
      </c>
      <c r="AJ14" s="18">
        <f t="shared" si="12"/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13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t="shared" si="8"/>
      </c>
      <c r="AG15" s="18">
        <f t="shared" si="9"/>
      </c>
      <c r="AH15" s="18">
        <f t="shared" si="10"/>
      </c>
      <c r="AI15" s="18">
        <f t="shared" si="11"/>
      </c>
      <c r="AJ15" s="18">
        <f t="shared" si="12"/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13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8"/>
      </c>
      <c r="AG16" s="18">
        <f t="shared" si="9"/>
      </c>
      <c r="AH16" s="18">
        <f t="shared" si="10"/>
      </c>
      <c r="AI16" s="18">
        <f t="shared" si="11"/>
      </c>
      <c r="AJ16" s="18">
        <f t="shared" si="12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13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8"/>
      </c>
      <c r="AG17" s="18">
        <f t="shared" si="9"/>
      </c>
      <c r="AH17" s="18">
        <f t="shared" si="10"/>
      </c>
      <c r="AI17" s="18">
        <f t="shared" si="11"/>
      </c>
      <c r="AJ17" s="18">
        <f t="shared" si="12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13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aca="true" t="shared" si="22" ref="AF18:AF77">IF(AE18=1,"1er:",IF(AE18=2,"2e:",IF(AE18=3,"3e:","")))</f>
      </c>
      <c r="AG18" s="18">
        <f aca="true" t="shared" si="23" ref="AG18:AG77">IF(AE18=1,C18,IF(AE18=2,C18,IF(AE18=3,C18,"")))</f>
      </c>
      <c r="AH18" s="18">
        <f aca="true" t="shared" si="24" ref="AH18:AH77">IF(AE18=1,B18,IF(AE18=2,B18,IF(AE18=3,B18,"")))</f>
      </c>
      <c r="AI18" s="18">
        <f aca="true" t="shared" si="25" ref="AI18:AI77">IF(AE18=1,"de",IF(AE18=2,"de",IF(AE18=3,"de","")))</f>
      </c>
      <c r="AJ18" s="18">
        <f aca="true" t="shared" si="26" ref="AJ18:AJ77">IF(AE18=1,D18,IF(AE18=2,D18,IF(AE18=3,D18,"")))</f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13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t="shared" si="22"/>
      </c>
      <c r="AG19" s="18">
        <f t="shared" si="23"/>
      </c>
      <c r="AH19" s="18">
        <f t="shared" si="24"/>
      </c>
      <c r="AI19" s="18">
        <f t="shared" si="25"/>
      </c>
      <c r="AJ19" s="18">
        <f t="shared" si="26"/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13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22"/>
      </c>
      <c r="AG20" s="18">
        <f t="shared" si="23"/>
      </c>
      <c r="AH20" s="18">
        <f t="shared" si="24"/>
      </c>
      <c r="AI20" s="18">
        <f t="shared" si="25"/>
      </c>
      <c r="AJ20" s="18">
        <f t="shared" si="26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13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t="shared" si="22"/>
      </c>
      <c r="AG21" s="18">
        <f t="shared" si="23"/>
      </c>
      <c r="AH21" s="18">
        <f t="shared" si="24"/>
      </c>
      <c r="AI21" s="18">
        <f t="shared" si="25"/>
      </c>
      <c r="AJ21" s="18">
        <f t="shared" si="26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13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t="shared" si="22"/>
      </c>
      <c r="AG22" s="18">
        <f t="shared" si="23"/>
      </c>
      <c r="AH22" s="18">
        <f t="shared" si="24"/>
      </c>
      <c r="AI22" s="18">
        <f t="shared" si="25"/>
      </c>
      <c r="AJ22" s="18">
        <f t="shared" si="26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13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22"/>
      </c>
      <c r="AG23" s="18">
        <f t="shared" si="23"/>
      </c>
      <c r="AH23" s="18">
        <f t="shared" si="24"/>
      </c>
      <c r="AI23" s="18">
        <f t="shared" si="25"/>
      </c>
      <c r="AJ23" s="18">
        <f t="shared" si="26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13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t="shared" si="22"/>
      </c>
      <c r="AG24" s="18">
        <f t="shared" si="23"/>
      </c>
      <c r="AH24" s="18">
        <f t="shared" si="24"/>
      </c>
      <c r="AI24" s="18">
        <f t="shared" si="25"/>
      </c>
      <c r="AJ24" s="18">
        <f t="shared" si="26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13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t="shared" si="22"/>
      </c>
      <c r="AG25" s="18">
        <f t="shared" si="23"/>
      </c>
      <c r="AH25" s="18">
        <f t="shared" si="24"/>
      </c>
      <c r="AI25" s="18">
        <f t="shared" si="25"/>
      </c>
      <c r="AJ25" s="18">
        <f t="shared" si="26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13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22"/>
      </c>
      <c r="AG26" s="18">
        <f t="shared" si="23"/>
      </c>
      <c r="AH26" s="18">
        <f t="shared" si="24"/>
      </c>
      <c r="AI26" s="18">
        <f t="shared" si="25"/>
      </c>
      <c r="AJ26" s="18">
        <f t="shared" si="26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13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22"/>
      </c>
      <c r="AG27" s="18">
        <f t="shared" si="23"/>
      </c>
      <c r="AH27" s="18">
        <f t="shared" si="24"/>
      </c>
      <c r="AI27" s="18">
        <f t="shared" si="25"/>
      </c>
      <c r="AJ27" s="18">
        <f t="shared" si="26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13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22"/>
      </c>
      <c r="AG28" s="18">
        <f t="shared" si="23"/>
      </c>
      <c r="AH28" s="18">
        <f t="shared" si="24"/>
      </c>
      <c r="AI28" s="18">
        <f t="shared" si="25"/>
      </c>
      <c r="AJ28" s="18">
        <f t="shared" si="26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13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22"/>
      </c>
      <c r="AG29" s="18">
        <f t="shared" si="23"/>
      </c>
      <c r="AH29" s="18">
        <f t="shared" si="24"/>
      </c>
      <c r="AI29" s="18">
        <f t="shared" si="25"/>
      </c>
      <c r="AJ29" s="18">
        <f t="shared" si="26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13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22"/>
      </c>
      <c r="AG30" s="18">
        <f t="shared" si="23"/>
      </c>
      <c r="AH30" s="18">
        <f t="shared" si="24"/>
      </c>
      <c r="AI30" s="18">
        <f t="shared" si="25"/>
      </c>
      <c r="AJ30" s="18">
        <f t="shared" si="26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13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22"/>
      </c>
      <c r="AG31" s="18">
        <f t="shared" si="23"/>
      </c>
      <c r="AH31" s="18">
        <f t="shared" si="24"/>
      </c>
      <c r="AI31" s="18">
        <f t="shared" si="25"/>
      </c>
      <c r="AJ31" s="18">
        <f t="shared" si="26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13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22"/>
      </c>
      <c r="AG32" s="18">
        <f t="shared" si="23"/>
      </c>
      <c r="AH32" s="18">
        <f t="shared" si="24"/>
      </c>
      <c r="AI32" s="18">
        <f t="shared" si="25"/>
      </c>
      <c r="AJ32" s="18">
        <f t="shared" si="26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13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22"/>
      </c>
      <c r="AG33" s="18">
        <f t="shared" si="23"/>
      </c>
      <c r="AH33" s="18">
        <f t="shared" si="24"/>
      </c>
      <c r="AI33" s="18">
        <f t="shared" si="25"/>
      </c>
      <c r="AJ33" s="18">
        <f t="shared" si="26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13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22"/>
      </c>
      <c r="AG34" s="18">
        <f t="shared" si="23"/>
      </c>
      <c r="AH34" s="18">
        <f t="shared" si="24"/>
      </c>
      <c r="AI34" s="18">
        <f t="shared" si="25"/>
      </c>
      <c r="AJ34" s="18">
        <f t="shared" si="26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13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22"/>
      </c>
      <c r="AG35" s="18">
        <f t="shared" si="23"/>
      </c>
      <c r="AH35" s="18">
        <f t="shared" si="24"/>
      </c>
      <c r="AI35" s="18">
        <f t="shared" si="25"/>
      </c>
      <c r="AJ35" s="18">
        <f t="shared" si="26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13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22"/>
      </c>
      <c r="AG36" s="18">
        <f t="shared" si="23"/>
      </c>
      <c r="AH36" s="18">
        <f t="shared" si="24"/>
      </c>
      <c r="AI36" s="18">
        <f t="shared" si="25"/>
      </c>
      <c r="AJ36" s="18">
        <f t="shared" si="26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13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22"/>
      </c>
      <c r="AG37" s="18">
        <f t="shared" si="23"/>
      </c>
      <c r="AH37" s="18">
        <f t="shared" si="24"/>
      </c>
      <c r="AI37" s="18">
        <f t="shared" si="25"/>
      </c>
      <c r="AJ37" s="18">
        <f t="shared" si="26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13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22"/>
      </c>
      <c r="AG38" s="18">
        <f t="shared" si="23"/>
      </c>
      <c r="AH38" s="18">
        <f t="shared" si="24"/>
      </c>
      <c r="AI38" s="18">
        <f t="shared" si="25"/>
      </c>
      <c r="AJ38" s="18">
        <f t="shared" si="26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13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22"/>
      </c>
      <c r="AG39" s="18">
        <f t="shared" si="23"/>
      </c>
      <c r="AH39" s="18">
        <f t="shared" si="24"/>
      </c>
      <c r="AI39" s="18">
        <f t="shared" si="25"/>
      </c>
      <c r="AJ39" s="18">
        <f t="shared" si="26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13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22"/>
      </c>
      <c r="AG40" s="18">
        <f t="shared" si="23"/>
      </c>
      <c r="AH40" s="18">
        <f t="shared" si="24"/>
      </c>
      <c r="AI40" s="18">
        <f t="shared" si="25"/>
      </c>
      <c r="AJ40" s="18">
        <f t="shared" si="26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13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22"/>
      </c>
      <c r="AG41" s="18">
        <f t="shared" si="23"/>
      </c>
      <c r="AH41" s="18">
        <f t="shared" si="24"/>
      </c>
      <c r="AI41" s="18">
        <f t="shared" si="25"/>
      </c>
      <c r="AJ41" s="18">
        <f t="shared" si="26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27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28" ref="P42:P73">IF(OR(K42="",K42=0),"",VLOOKUP(K42,TempsPoints,3,TRUE)-10*L42)</f>
      </c>
      <c r="Q42" s="24">
        <f aca="true" t="shared" si="29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0" ref="U42:U73">(S42*VLOOKUP("Plaque",LancerPoints,2,FALSE))+(T42*VLOOKUP("Centre",LancerPoints,2,FALSE))</f>
        <v>0</v>
      </c>
      <c r="V42" s="58">
        <f t="shared" si="14"/>
        <v>0</v>
      </c>
      <c r="W42" s="56">
        <f t="shared" si="13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22"/>
      </c>
      <c r="AG42" s="18">
        <f t="shared" si="23"/>
      </c>
      <c r="AH42" s="18">
        <f t="shared" si="24"/>
      </c>
      <c r="AI42" s="18">
        <f t="shared" si="25"/>
      </c>
      <c r="AJ42" s="18">
        <f t="shared" si="26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27"/>
        <v>0</v>
      </c>
      <c r="K43" s="47"/>
      <c r="L43" s="48"/>
      <c r="M43" s="49"/>
      <c r="N43" s="50"/>
      <c r="O43" s="23">
        <f t="shared" si="2"/>
        <v>0</v>
      </c>
      <c r="P43" s="24">
        <f t="shared" si="28"/>
      </c>
      <c r="Q43" s="24">
        <f t="shared" si="29"/>
      </c>
      <c r="R43" s="25">
        <f t="shared" si="5"/>
        <v>0</v>
      </c>
      <c r="S43" s="80"/>
      <c r="T43" s="81"/>
      <c r="U43" s="96">
        <f t="shared" si="30"/>
        <v>0</v>
      </c>
      <c r="V43" s="58">
        <f t="shared" si="14"/>
        <v>0</v>
      </c>
      <c r="W43" s="56">
        <f t="shared" si="13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22"/>
      </c>
      <c r="AG43" s="18">
        <f t="shared" si="23"/>
      </c>
      <c r="AH43" s="18">
        <f t="shared" si="24"/>
      </c>
      <c r="AI43" s="18">
        <f t="shared" si="25"/>
      </c>
      <c r="AJ43" s="18">
        <f t="shared" si="26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27"/>
        <v>0</v>
      </c>
      <c r="K44" s="47"/>
      <c r="L44" s="48"/>
      <c r="M44" s="49"/>
      <c r="N44" s="50"/>
      <c r="O44" s="23">
        <f t="shared" si="2"/>
        <v>0</v>
      </c>
      <c r="P44" s="24">
        <f t="shared" si="28"/>
      </c>
      <c r="Q44" s="24">
        <f t="shared" si="29"/>
      </c>
      <c r="R44" s="25">
        <f t="shared" si="5"/>
        <v>0</v>
      </c>
      <c r="S44" s="80"/>
      <c r="T44" s="81"/>
      <c r="U44" s="96">
        <f t="shared" si="30"/>
        <v>0</v>
      </c>
      <c r="V44" s="58">
        <f t="shared" si="14"/>
        <v>0</v>
      </c>
      <c r="W44" s="56">
        <f t="shared" si="13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22"/>
      </c>
      <c r="AG44" s="18">
        <f t="shared" si="23"/>
      </c>
      <c r="AH44" s="18">
        <f t="shared" si="24"/>
      </c>
      <c r="AI44" s="18">
        <f t="shared" si="25"/>
      </c>
      <c r="AJ44" s="18">
        <f t="shared" si="26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27"/>
        <v>0</v>
      </c>
      <c r="K45" s="47"/>
      <c r="L45" s="48"/>
      <c r="M45" s="49"/>
      <c r="N45" s="50"/>
      <c r="O45" s="23">
        <f t="shared" si="2"/>
        <v>0</v>
      </c>
      <c r="P45" s="24">
        <f t="shared" si="28"/>
      </c>
      <c r="Q45" s="24">
        <f t="shared" si="29"/>
      </c>
      <c r="R45" s="25">
        <f t="shared" si="5"/>
        <v>0</v>
      </c>
      <c r="S45" s="80"/>
      <c r="T45" s="81"/>
      <c r="U45" s="96">
        <f t="shared" si="30"/>
        <v>0</v>
      </c>
      <c r="V45" s="58">
        <f t="shared" si="14"/>
        <v>0</v>
      </c>
      <c r="W45" s="56">
        <f t="shared" si="13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22"/>
      </c>
      <c r="AG45" s="18">
        <f t="shared" si="23"/>
      </c>
      <c r="AH45" s="18">
        <f t="shared" si="24"/>
      </c>
      <c r="AI45" s="18">
        <f t="shared" si="25"/>
      </c>
      <c r="AJ45" s="18">
        <f t="shared" si="26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27"/>
        <v>0</v>
      </c>
      <c r="K46" s="47"/>
      <c r="L46" s="48"/>
      <c r="M46" s="49"/>
      <c r="N46" s="50"/>
      <c r="O46" s="23">
        <f t="shared" si="2"/>
        <v>0</v>
      </c>
      <c r="P46" s="24">
        <f t="shared" si="28"/>
      </c>
      <c r="Q46" s="24">
        <f t="shared" si="29"/>
      </c>
      <c r="R46" s="25">
        <f t="shared" si="5"/>
        <v>0</v>
      </c>
      <c r="S46" s="80"/>
      <c r="T46" s="81"/>
      <c r="U46" s="96">
        <f t="shared" si="30"/>
        <v>0</v>
      </c>
      <c r="V46" s="58">
        <f t="shared" si="14"/>
        <v>0</v>
      </c>
      <c r="W46" s="56">
        <f t="shared" si="13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22"/>
      </c>
      <c r="AG46" s="18">
        <f t="shared" si="23"/>
      </c>
      <c r="AH46" s="18">
        <f t="shared" si="24"/>
      </c>
      <c r="AI46" s="18">
        <f t="shared" si="25"/>
      </c>
      <c r="AJ46" s="18">
        <f t="shared" si="26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27"/>
        <v>0</v>
      </c>
      <c r="K47" s="47"/>
      <c r="L47" s="48"/>
      <c r="M47" s="49"/>
      <c r="N47" s="50"/>
      <c r="O47" s="23">
        <f t="shared" si="2"/>
        <v>0</v>
      </c>
      <c r="P47" s="24">
        <f t="shared" si="28"/>
      </c>
      <c r="Q47" s="24">
        <f t="shared" si="29"/>
      </c>
      <c r="R47" s="25">
        <f t="shared" si="5"/>
        <v>0</v>
      </c>
      <c r="S47" s="80"/>
      <c r="T47" s="81"/>
      <c r="U47" s="96">
        <f t="shared" si="30"/>
        <v>0</v>
      </c>
      <c r="V47" s="58">
        <f t="shared" si="14"/>
        <v>0</v>
      </c>
      <c r="W47" s="56">
        <f t="shared" si="13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22"/>
      </c>
      <c r="AG47" s="18">
        <f t="shared" si="23"/>
      </c>
      <c r="AH47" s="18">
        <f t="shared" si="24"/>
      </c>
      <c r="AI47" s="18">
        <f t="shared" si="25"/>
      </c>
      <c r="AJ47" s="18">
        <f t="shared" si="26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27"/>
        <v>0</v>
      </c>
      <c r="K48" s="47"/>
      <c r="L48" s="48"/>
      <c r="M48" s="49"/>
      <c r="N48" s="50"/>
      <c r="O48" s="23">
        <f t="shared" si="2"/>
        <v>0</v>
      </c>
      <c r="P48" s="24">
        <f t="shared" si="28"/>
      </c>
      <c r="Q48" s="24">
        <f t="shared" si="29"/>
      </c>
      <c r="R48" s="25">
        <f t="shared" si="5"/>
        <v>0</v>
      </c>
      <c r="S48" s="80"/>
      <c r="T48" s="81"/>
      <c r="U48" s="96">
        <f t="shared" si="30"/>
        <v>0</v>
      </c>
      <c r="V48" s="58">
        <f t="shared" si="14"/>
        <v>0</v>
      </c>
      <c r="W48" s="56">
        <f t="shared" si="13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22"/>
      </c>
      <c r="AG48" s="18">
        <f t="shared" si="23"/>
      </c>
      <c r="AH48" s="18">
        <f t="shared" si="24"/>
      </c>
      <c r="AI48" s="18">
        <f t="shared" si="25"/>
      </c>
      <c r="AJ48" s="18">
        <f t="shared" si="26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27"/>
        <v>0</v>
      </c>
      <c r="K49" s="47"/>
      <c r="L49" s="48"/>
      <c r="M49" s="49"/>
      <c r="N49" s="50"/>
      <c r="O49" s="23">
        <f t="shared" si="2"/>
        <v>0</v>
      </c>
      <c r="P49" s="24">
        <f t="shared" si="28"/>
      </c>
      <c r="Q49" s="24">
        <f t="shared" si="29"/>
      </c>
      <c r="R49" s="25">
        <f t="shared" si="5"/>
        <v>0</v>
      </c>
      <c r="S49" s="80"/>
      <c r="T49" s="81"/>
      <c r="U49" s="96">
        <f t="shared" si="30"/>
        <v>0</v>
      </c>
      <c r="V49" s="58">
        <f t="shared" si="14"/>
        <v>0</v>
      </c>
      <c r="W49" s="56">
        <f t="shared" si="13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22"/>
      </c>
      <c r="AG49" s="18">
        <f t="shared" si="23"/>
      </c>
      <c r="AH49" s="18">
        <f t="shared" si="24"/>
      </c>
      <c r="AI49" s="18">
        <f t="shared" si="25"/>
      </c>
      <c r="AJ49" s="18">
        <f t="shared" si="26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27"/>
        <v>0</v>
      </c>
      <c r="K50" s="47"/>
      <c r="L50" s="48"/>
      <c r="M50" s="49"/>
      <c r="N50" s="50"/>
      <c r="O50" s="23">
        <f t="shared" si="2"/>
        <v>0</v>
      </c>
      <c r="P50" s="24">
        <f t="shared" si="28"/>
      </c>
      <c r="Q50" s="24">
        <f t="shared" si="29"/>
      </c>
      <c r="R50" s="25">
        <f t="shared" si="5"/>
        <v>0</v>
      </c>
      <c r="S50" s="80"/>
      <c r="T50" s="81"/>
      <c r="U50" s="96">
        <f t="shared" si="30"/>
        <v>0</v>
      </c>
      <c r="V50" s="58">
        <f t="shared" si="14"/>
        <v>0</v>
      </c>
      <c r="W50" s="56">
        <f t="shared" si="13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22"/>
      </c>
      <c r="AG50" s="18">
        <f t="shared" si="23"/>
      </c>
      <c r="AH50" s="18">
        <f t="shared" si="24"/>
      </c>
      <c r="AI50" s="18">
        <f t="shared" si="25"/>
      </c>
      <c r="AJ50" s="18">
        <f t="shared" si="26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27"/>
        <v>0</v>
      </c>
      <c r="K51" s="47"/>
      <c r="L51" s="48"/>
      <c r="M51" s="49"/>
      <c r="N51" s="50"/>
      <c r="O51" s="23">
        <f t="shared" si="2"/>
        <v>0</v>
      </c>
      <c r="P51" s="24">
        <f t="shared" si="28"/>
      </c>
      <c r="Q51" s="24">
        <f t="shared" si="29"/>
      </c>
      <c r="R51" s="25">
        <f t="shared" si="5"/>
        <v>0</v>
      </c>
      <c r="S51" s="80"/>
      <c r="T51" s="81"/>
      <c r="U51" s="96">
        <f t="shared" si="30"/>
        <v>0</v>
      </c>
      <c r="V51" s="58">
        <f t="shared" si="14"/>
        <v>0</v>
      </c>
      <c r="W51" s="56">
        <f t="shared" si="13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22"/>
      </c>
      <c r="AG51" s="18">
        <f t="shared" si="23"/>
      </c>
      <c r="AH51" s="18">
        <f t="shared" si="24"/>
      </c>
      <c r="AI51" s="18">
        <f t="shared" si="25"/>
      </c>
      <c r="AJ51" s="18">
        <f t="shared" si="26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27"/>
        <v>0</v>
      </c>
      <c r="K52" s="47"/>
      <c r="L52" s="48"/>
      <c r="M52" s="49"/>
      <c r="N52" s="50"/>
      <c r="O52" s="23">
        <f t="shared" si="2"/>
        <v>0</v>
      </c>
      <c r="P52" s="24">
        <f t="shared" si="28"/>
      </c>
      <c r="Q52" s="24">
        <f t="shared" si="29"/>
      </c>
      <c r="R52" s="25">
        <f t="shared" si="5"/>
        <v>0</v>
      </c>
      <c r="S52" s="80"/>
      <c r="T52" s="81"/>
      <c r="U52" s="96">
        <f t="shared" si="30"/>
        <v>0</v>
      </c>
      <c r="V52" s="58">
        <f t="shared" si="14"/>
        <v>0</v>
      </c>
      <c r="W52" s="56">
        <f t="shared" si="13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22"/>
      </c>
      <c r="AG52" s="18">
        <f t="shared" si="23"/>
      </c>
      <c r="AH52" s="18">
        <f t="shared" si="24"/>
      </c>
      <c r="AI52" s="18">
        <f t="shared" si="25"/>
      </c>
      <c r="AJ52" s="18">
        <f t="shared" si="26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27"/>
        <v>0</v>
      </c>
      <c r="K53" s="47"/>
      <c r="L53" s="48"/>
      <c r="M53" s="49"/>
      <c r="N53" s="50"/>
      <c r="O53" s="23">
        <f t="shared" si="2"/>
        <v>0</v>
      </c>
      <c r="P53" s="24">
        <f t="shared" si="28"/>
      </c>
      <c r="Q53" s="24">
        <f t="shared" si="29"/>
      </c>
      <c r="R53" s="25">
        <f t="shared" si="5"/>
        <v>0</v>
      </c>
      <c r="S53" s="80"/>
      <c r="T53" s="81"/>
      <c r="U53" s="96">
        <f t="shared" si="30"/>
        <v>0</v>
      </c>
      <c r="V53" s="58">
        <f t="shared" si="14"/>
        <v>0</v>
      </c>
      <c r="W53" s="56">
        <f t="shared" si="13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22"/>
      </c>
      <c r="AG53" s="18">
        <f t="shared" si="23"/>
      </c>
      <c r="AH53" s="18">
        <f t="shared" si="24"/>
      </c>
      <c r="AI53" s="18">
        <f t="shared" si="25"/>
      </c>
      <c r="AJ53" s="18">
        <f t="shared" si="26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27"/>
        <v>0</v>
      </c>
      <c r="K54" s="47"/>
      <c r="L54" s="48"/>
      <c r="M54" s="49"/>
      <c r="N54" s="50"/>
      <c r="O54" s="23">
        <f t="shared" si="2"/>
        <v>0</v>
      </c>
      <c r="P54" s="24">
        <f t="shared" si="28"/>
      </c>
      <c r="Q54" s="24">
        <f t="shared" si="29"/>
      </c>
      <c r="R54" s="25">
        <f t="shared" si="5"/>
        <v>0</v>
      </c>
      <c r="S54" s="80"/>
      <c r="T54" s="81"/>
      <c r="U54" s="96">
        <f t="shared" si="30"/>
        <v>0</v>
      </c>
      <c r="V54" s="58">
        <f t="shared" si="14"/>
        <v>0</v>
      </c>
      <c r="W54" s="56">
        <f t="shared" si="13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22"/>
      </c>
      <c r="AG54" s="18">
        <f t="shared" si="23"/>
      </c>
      <c r="AH54" s="18">
        <f t="shared" si="24"/>
      </c>
      <c r="AI54" s="18">
        <f t="shared" si="25"/>
      </c>
      <c r="AJ54" s="18">
        <f t="shared" si="26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27"/>
        <v>0</v>
      </c>
      <c r="K55" s="47"/>
      <c r="L55" s="48"/>
      <c r="M55" s="49"/>
      <c r="N55" s="50"/>
      <c r="O55" s="23">
        <f t="shared" si="2"/>
        <v>0</v>
      </c>
      <c r="P55" s="24">
        <f t="shared" si="28"/>
      </c>
      <c r="Q55" s="24">
        <f t="shared" si="29"/>
      </c>
      <c r="R55" s="25">
        <f t="shared" si="5"/>
        <v>0</v>
      </c>
      <c r="S55" s="80"/>
      <c r="T55" s="81"/>
      <c r="U55" s="96">
        <f t="shared" si="30"/>
        <v>0</v>
      </c>
      <c r="V55" s="58">
        <f t="shared" si="14"/>
        <v>0</v>
      </c>
      <c r="W55" s="56">
        <f t="shared" si="13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22"/>
      </c>
      <c r="AG55" s="18">
        <f t="shared" si="23"/>
      </c>
      <c r="AH55" s="18">
        <f t="shared" si="24"/>
      </c>
      <c r="AI55" s="18">
        <f t="shared" si="25"/>
      </c>
      <c r="AJ55" s="18">
        <f t="shared" si="26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27"/>
        <v>0</v>
      </c>
      <c r="K56" s="47"/>
      <c r="L56" s="48"/>
      <c r="M56" s="49"/>
      <c r="N56" s="50"/>
      <c r="O56" s="23">
        <f t="shared" si="2"/>
        <v>0</v>
      </c>
      <c r="P56" s="24">
        <f t="shared" si="28"/>
      </c>
      <c r="Q56" s="24">
        <f t="shared" si="29"/>
      </c>
      <c r="R56" s="25">
        <f t="shared" si="5"/>
        <v>0</v>
      </c>
      <c r="S56" s="80"/>
      <c r="T56" s="81"/>
      <c r="U56" s="96">
        <f t="shared" si="30"/>
        <v>0</v>
      </c>
      <c r="V56" s="58">
        <f t="shared" si="14"/>
        <v>0</v>
      </c>
      <c r="W56" s="56">
        <f t="shared" si="13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22"/>
      </c>
      <c r="AG56" s="18">
        <f t="shared" si="23"/>
      </c>
      <c r="AH56" s="18">
        <f t="shared" si="24"/>
      </c>
      <c r="AI56" s="18">
        <f t="shared" si="25"/>
      </c>
      <c r="AJ56" s="18">
        <f t="shared" si="26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27"/>
        <v>0</v>
      </c>
      <c r="K57" s="47"/>
      <c r="L57" s="48"/>
      <c r="M57" s="49"/>
      <c r="N57" s="50"/>
      <c r="O57" s="23">
        <f t="shared" si="2"/>
        <v>0</v>
      </c>
      <c r="P57" s="24">
        <f t="shared" si="28"/>
      </c>
      <c r="Q57" s="24">
        <f t="shared" si="29"/>
      </c>
      <c r="R57" s="25">
        <f t="shared" si="5"/>
        <v>0</v>
      </c>
      <c r="S57" s="80"/>
      <c r="T57" s="81"/>
      <c r="U57" s="96">
        <f t="shared" si="30"/>
        <v>0</v>
      </c>
      <c r="V57" s="58">
        <f t="shared" si="14"/>
        <v>0</v>
      </c>
      <c r="W57" s="56">
        <f t="shared" si="13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22"/>
      </c>
      <c r="AG57" s="18">
        <f t="shared" si="23"/>
      </c>
      <c r="AH57" s="18">
        <f t="shared" si="24"/>
      </c>
      <c r="AI57" s="18">
        <f t="shared" si="25"/>
      </c>
      <c r="AJ57" s="18">
        <f t="shared" si="26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27"/>
        <v>0</v>
      </c>
      <c r="K58" s="47"/>
      <c r="L58" s="48"/>
      <c r="M58" s="49"/>
      <c r="N58" s="50"/>
      <c r="O58" s="23">
        <f t="shared" si="2"/>
        <v>0</v>
      </c>
      <c r="P58" s="24">
        <f t="shared" si="28"/>
      </c>
      <c r="Q58" s="24">
        <f t="shared" si="29"/>
      </c>
      <c r="R58" s="25">
        <f t="shared" si="5"/>
        <v>0</v>
      </c>
      <c r="S58" s="80"/>
      <c r="T58" s="81"/>
      <c r="U58" s="96">
        <f t="shared" si="30"/>
        <v>0</v>
      </c>
      <c r="V58" s="58">
        <f t="shared" si="14"/>
        <v>0</v>
      </c>
      <c r="W58" s="56">
        <f t="shared" si="13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22"/>
      </c>
      <c r="AG58" s="18">
        <f t="shared" si="23"/>
      </c>
      <c r="AH58" s="18">
        <f t="shared" si="24"/>
      </c>
      <c r="AI58" s="18">
        <f t="shared" si="25"/>
      </c>
      <c r="AJ58" s="18">
        <f t="shared" si="26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27"/>
        <v>0</v>
      </c>
      <c r="K59" s="47"/>
      <c r="L59" s="48"/>
      <c r="M59" s="49"/>
      <c r="N59" s="50"/>
      <c r="O59" s="23">
        <f t="shared" si="2"/>
        <v>0</v>
      </c>
      <c r="P59" s="24">
        <f t="shared" si="28"/>
      </c>
      <c r="Q59" s="24">
        <f t="shared" si="29"/>
      </c>
      <c r="R59" s="25">
        <f t="shared" si="5"/>
        <v>0</v>
      </c>
      <c r="S59" s="80"/>
      <c r="T59" s="81"/>
      <c r="U59" s="96">
        <f t="shared" si="30"/>
        <v>0</v>
      </c>
      <c r="V59" s="58">
        <f t="shared" si="14"/>
        <v>0</v>
      </c>
      <c r="W59" s="56">
        <f t="shared" si="13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22"/>
      </c>
      <c r="AG59" s="18">
        <f t="shared" si="23"/>
      </c>
      <c r="AH59" s="18">
        <f t="shared" si="24"/>
      </c>
      <c r="AI59" s="18">
        <f t="shared" si="25"/>
      </c>
      <c r="AJ59" s="18">
        <f t="shared" si="26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27"/>
        <v>0</v>
      </c>
      <c r="K60" s="47"/>
      <c r="L60" s="48"/>
      <c r="M60" s="49"/>
      <c r="N60" s="50"/>
      <c r="O60" s="23">
        <f t="shared" si="2"/>
        <v>0</v>
      </c>
      <c r="P60" s="24">
        <f t="shared" si="28"/>
      </c>
      <c r="Q60" s="24">
        <f t="shared" si="29"/>
      </c>
      <c r="R60" s="25">
        <f t="shared" si="5"/>
        <v>0</v>
      </c>
      <c r="S60" s="80"/>
      <c r="T60" s="81"/>
      <c r="U60" s="96">
        <f t="shared" si="30"/>
        <v>0</v>
      </c>
      <c r="V60" s="58">
        <f t="shared" si="14"/>
        <v>0</v>
      </c>
      <c r="W60" s="56">
        <f t="shared" si="13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22"/>
      </c>
      <c r="AG60" s="18">
        <f t="shared" si="23"/>
      </c>
      <c r="AH60" s="18">
        <f t="shared" si="24"/>
      </c>
      <c r="AI60" s="18">
        <f t="shared" si="25"/>
      </c>
      <c r="AJ60" s="18">
        <f t="shared" si="26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27"/>
        <v>0</v>
      </c>
      <c r="K61" s="47"/>
      <c r="L61" s="48"/>
      <c r="M61" s="49"/>
      <c r="N61" s="50"/>
      <c r="O61" s="23">
        <f t="shared" si="2"/>
        <v>0</v>
      </c>
      <c r="P61" s="24">
        <f t="shared" si="28"/>
      </c>
      <c r="Q61" s="24">
        <f t="shared" si="29"/>
      </c>
      <c r="R61" s="25">
        <f t="shared" si="5"/>
        <v>0</v>
      </c>
      <c r="S61" s="80"/>
      <c r="T61" s="81"/>
      <c r="U61" s="96">
        <f t="shared" si="30"/>
        <v>0</v>
      </c>
      <c r="V61" s="58">
        <f t="shared" si="14"/>
        <v>0</v>
      </c>
      <c r="W61" s="56">
        <f t="shared" si="13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22"/>
      </c>
      <c r="AG61" s="18">
        <f t="shared" si="23"/>
      </c>
      <c r="AH61" s="18">
        <f t="shared" si="24"/>
      </c>
      <c r="AI61" s="18">
        <f t="shared" si="25"/>
      </c>
      <c r="AJ61" s="18">
        <f t="shared" si="26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27"/>
        <v>0</v>
      </c>
      <c r="K62" s="47"/>
      <c r="L62" s="48"/>
      <c r="M62" s="49"/>
      <c r="N62" s="50"/>
      <c r="O62" s="23">
        <f t="shared" si="2"/>
        <v>0</v>
      </c>
      <c r="P62" s="24">
        <f t="shared" si="28"/>
      </c>
      <c r="Q62" s="24">
        <f t="shared" si="29"/>
      </c>
      <c r="R62" s="25">
        <f t="shared" si="5"/>
        <v>0</v>
      </c>
      <c r="S62" s="80"/>
      <c r="T62" s="81"/>
      <c r="U62" s="96">
        <f t="shared" si="30"/>
        <v>0</v>
      </c>
      <c r="V62" s="58">
        <f t="shared" si="14"/>
        <v>0</v>
      </c>
      <c r="W62" s="56">
        <f t="shared" si="13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22"/>
      </c>
      <c r="AG62" s="18">
        <f t="shared" si="23"/>
      </c>
      <c r="AH62" s="18">
        <f t="shared" si="24"/>
      </c>
      <c r="AI62" s="18">
        <f t="shared" si="25"/>
      </c>
      <c r="AJ62" s="18">
        <f t="shared" si="26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27"/>
        <v>0</v>
      </c>
      <c r="K63" s="47"/>
      <c r="L63" s="48"/>
      <c r="M63" s="49"/>
      <c r="N63" s="50"/>
      <c r="O63" s="23">
        <f t="shared" si="2"/>
        <v>0</v>
      </c>
      <c r="P63" s="24">
        <f t="shared" si="28"/>
      </c>
      <c r="Q63" s="24">
        <f t="shared" si="29"/>
      </c>
      <c r="R63" s="25">
        <f t="shared" si="5"/>
        <v>0</v>
      </c>
      <c r="S63" s="80"/>
      <c r="T63" s="81"/>
      <c r="U63" s="96">
        <f t="shared" si="30"/>
        <v>0</v>
      </c>
      <c r="V63" s="58">
        <f t="shared" si="14"/>
        <v>0</v>
      </c>
      <c r="W63" s="56">
        <f t="shared" si="13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22"/>
      </c>
      <c r="AG63" s="18">
        <f t="shared" si="23"/>
      </c>
      <c r="AH63" s="18">
        <f t="shared" si="24"/>
      </c>
      <c r="AI63" s="18">
        <f t="shared" si="25"/>
      </c>
      <c r="AJ63" s="18">
        <f t="shared" si="26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27"/>
        <v>0</v>
      </c>
      <c r="K64" s="47"/>
      <c r="L64" s="48"/>
      <c r="M64" s="49"/>
      <c r="N64" s="50"/>
      <c r="O64" s="23">
        <f t="shared" si="2"/>
        <v>0</v>
      </c>
      <c r="P64" s="24">
        <f t="shared" si="28"/>
      </c>
      <c r="Q64" s="24">
        <f t="shared" si="29"/>
      </c>
      <c r="R64" s="25">
        <f t="shared" si="5"/>
        <v>0</v>
      </c>
      <c r="S64" s="80"/>
      <c r="T64" s="81"/>
      <c r="U64" s="96">
        <f t="shared" si="30"/>
        <v>0</v>
      </c>
      <c r="V64" s="58">
        <f t="shared" si="14"/>
        <v>0</v>
      </c>
      <c r="W64" s="56">
        <f t="shared" si="13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22"/>
      </c>
      <c r="AG64" s="18">
        <f t="shared" si="23"/>
      </c>
      <c r="AH64" s="18">
        <f t="shared" si="24"/>
      </c>
      <c r="AI64" s="18">
        <f t="shared" si="25"/>
      </c>
      <c r="AJ64" s="18">
        <f t="shared" si="26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27"/>
        <v>0</v>
      </c>
      <c r="K65" s="47"/>
      <c r="L65" s="48"/>
      <c r="M65" s="49"/>
      <c r="N65" s="50"/>
      <c r="O65" s="23">
        <f t="shared" si="2"/>
        <v>0</v>
      </c>
      <c r="P65" s="24">
        <f t="shared" si="28"/>
      </c>
      <c r="Q65" s="24">
        <f t="shared" si="29"/>
      </c>
      <c r="R65" s="25">
        <f t="shared" si="5"/>
        <v>0</v>
      </c>
      <c r="S65" s="80"/>
      <c r="T65" s="81"/>
      <c r="U65" s="96">
        <f t="shared" si="30"/>
        <v>0</v>
      </c>
      <c r="V65" s="58">
        <f t="shared" si="14"/>
        <v>0</v>
      </c>
      <c r="W65" s="56">
        <f t="shared" si="13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22"/>
      </c>
      <c r="AG65" s="18">
        <f t="shared" si="23"/>
      </c>
      <c r="AH65" s="18">
        <f t="shared" si="24"/>
      </c>
      <c r="AI65" s="18">
        <f t="shared" si="25"/>
      </c>
      <c r="AJ65" s="18">
        <f t="shared" si="26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27"/>
        <v>0</v>
      </c>
      <c r="K66" s="47"/>
      <c r="L66" s="48"/>
      <c r="M66" s="49"/>
      <c r="N66" s="50"/>
      <c r="O66" s="23">
        <f t="shared" si="2"/>
        <v>0</v>
      </c>
      <c r="P66" s="24">
        <f t="shared" si="28"/>
      </c>
      <c r="Q66" s="24">
        <f t="shared" si="29"/>
      </c>
      <c r="R66" s="25">
        <f t="shared" si="5"/>
        <v>0</v>
      </c>
      <c r="S66" s="80"/>
      <c r="T66" s="81"/>
      <c r="U66" s="96">
        <f t="shared" si="30"/>
        <v>0</v>
      </c>
      <c r="V66" s="58">
        <f t="shared" si="14"/>
        <v>0</v>
      </c>
      <c r="W66" s="56">
        <f t="shared" si="13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22"/>
      </c>
      <c r="AG66" s="18">
        <f t="shared" si="23"/>
      </c>
      <c r="AH66" s="18">
        <f t="shared" si="24"/>
      </c>
      <c r="AI66" s="18">
        <f t="shared" si="25"/>
      </c>
      <c r="AJ66" s="18">
        <f t="shared" si="26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27"/>
        <v>0</v>
      </c>
      <c r="K67" s="47"/>
      <c r="L67" s="48"/>
      <c r="M67" s="49"/>
      <c r="N67" s="50"/>
      <c r="O67" s="23">
        <f t="shared" si="2"/>
        <v>0</v>
      </c>
      <c r="P67" s="24">
        <f t="shared" si="28"/>
      </c>
      <c r="Q67" s="24">
        <f t="shared" si="29"/>
      </c>
      <c r="R67" s="25">
        <f t="shared" si="5"/>
        <v>0</v>
      </c>
      <c r="S67" s="80"/>
      <c r="T67" s="81"/>
      <c r="U67" s="96">
        <f t="shared" si="30"/>
        <v>0</v>
      </c>
      <c r="V67" s="58">
        <f t="shared" si="14"/>
        <v>0</v>
      </c>
      <c r="W67" s="56">
        <f t="shared" si="13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22"/>
      </c>
      <c r="AG67" s="18">
        <f t="shared" si="23"/>
      </c>
      <c r="AH67" s="18">
        <f t="shared" si="24"/>
      </c>
      <c r="AI67" s="18">
        <f t="shared" si="25"/>
      </c>
      <c r="AJ67" s="18">
        <f t="shared" si="26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27"/>
        <v>0</v>
      </c>
      <c r="K68" s="47"/>
      <c r="L68" s="48"/>
      <c r="M68" s="49"/>
      <c r="N68" s="50"/>
      <c r="O68" s="23">
        <f t="shared" si="2"/>
        <v>0</v>
      </c>
      <c r="P68" s="24">
        <f t="shared" si="28"/>
      </c>
      <c r="Q68" s="24">
        <f t="shared" si="29"/>
      </c>
      <c r="R68" s="25">
        <f t="shared" si="5"/>
        <v>0</v>
      </c>
      <c r="S68" s="80"/>
      <c r="T68" s="81"/>
      <c r="U68" s="96">
        <f t="shared" si="30"/>
        <v>0</v>
      </c>
      <c r="V68" s="58">
        <f t="shared" si="14"/>
        <v>0</v>
      </c>
      <c r="W68" s="56">
        <f t="shared" si="13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22"/>
      </c>
      <c r="AG68" s="18">
        <f t="shared" si="23"/>
      </c>
      <c r="AH68" s="18">
        <f t="shared" si="24"/>
      </c>
      <c r="AI68" s="18">
        <f t="shared" si="25"/>
      </c>
      <c r="AJ68" s="18">
        <f t="shared" si="26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27"/>
        <v>0</v>
      </c>
      <c r="K69" s="47"/>
      <c r="L69" s="48"/>
      <c r="M69" s="49"/>
      <c r="N69" s="50"/>
      <c r="O69" s="23">
        <f t="shared" si="2"/>
        <v>0</v>
      </c>
      <c r="P69" s="24">
        <f t="shared" si="28"/>
      </c>
      <c r="Q69" s="24">
        <f t="shared" si="29"/>
      </c>
      <c r="R69" s="25">
        <f t="shared" si="5"/>
        <v>0</v>
      </c>
      <c r="S69" s="80"/>
      <c r="T69" s="81"/>
      <c r="U69" s="96">
        <f t="shared" si="30"/>
        <v>0</v>
      </c>
      <c r="V69" s="58">
        <f t="shared" si="14"/>
        <v>0</v>
      </c>
      <c r="W69" s="56">
        <f t="shared" si="13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22"/>
      </c>
      <c r="AG69" s="18">
        <f t="shared" si="23"/>
      </c>
      <c r="AH69" s="18">
        <f t="shared" si="24"/>
      </c>
      <c r="AI69" s="18">
        <f t="shared" si="25"/>
      </c>
      <c r="AJ69" s="18">
        <f t="shared" si="26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27"/>
        <v>0</v>
      </c>
      <c r="K70" s="47"/>
      <c r="L70" s="48"/>
      <c r="M70" s="49"/>
      <c r="N70" s="50"/>
      <c r="O70" s="23">
        <f t="shared" si="2"/>
        <v>0</v>
      </c>
      <c r="P70" s="24">
        <f t="shared" si="28"/>
      </c>
      <c r="Q70" s="24">
        <f t="shared" si="29"/>
      </c>
      <c r="R70" s="25">
        <f t="shared" si="5"/>
        <v>0</v>
      </c>
      <c r="S70" s="80"/>
      <c r="T70" s="81"/>
      <c r="U70" s="96">
        <f t="shared" si="30"/>
        <v>0</v>
      </c>
      <c r="V70" s="58">
        <f t="shared" si="14"/>
        <v>0</v>
      </c>
      <c r="W70" s="56">
        <f t="shared" si="13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22"/>
      </c>
      <c r="AG70" s="18">
        <f t="shared" si="23"/>
      </c>
      <c r="AH70" s="18">
        <f t="shared" si="24"/>
      </c>
      <c r="AI70" s="18">
        <f t="shared" si="25"/>
      </c>
      <c r="AJ70" s="18">
        <f t="shared" si="26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27"/>
        <v>0</v>
      </c>
      <c r="K71" s="47"/>
      <c r="L71" s="48"/>
      <c r="M71" s="49"/>
      <c r="N71" s="50"/>
      <c r="O71" s="23">
        <f t="shared" si="2"/>
        <v>0</v>
      </c>
      <c r="P71" s="24">
        <f t="shared" si="28"/>
      </c>
      <c r="Q71" s="24">
        <f t="shared" si="29"/>
      </c>
      <c r="R71" s="25">
        <f t="shared" si="5"/>
        <v>0</v>
      </c>
      <c r="S71" s="80"/>
      <c r="T71" s="81"/>
      <c r="U71" s="96">
        <f t="shared" si="30"/>
        <v>0</v>
      </c>
      <c r="V71" s="58">
        <f t="shared" si="14"/>
        <v>0</v>
      </c>
      <c r="W71" s="56">
        <f t="shared" si="13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22"/>
      </c>
      <c r="AG71" s="18">
        <f t="shared" si="23"/>
      </c>
      <c r="AH71" s="18">
        <f t="shared" si="24"/>
      </c>
      <c r="AI71" s="18">
        <f t="shared" si="25"/>
      </c>
      <c r="AJ71" s="18">
        <f t="shared" si="26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27"/>
        <v>0</v>
      </c>
      <c r="K72" s="47"/>
      <c r="L72" s="48"/>
      <c r="M72" s="49"/>
      <c r="N72" s="50"/>
      <c r="O72" s="23">
        <f t="shared" si="2"/>
        <v>0</v>
      </c>
      <c r="P72" s="24">
        <f t="shared" si="28"/>
      </c>
      <c r="Q72" s="24">
        <f t="shared" si="29"/>
      </c>
      <c r="R72" s="25">
        <f t="shared" si="5"/>
        <v>0</v>
      </c>
      <c r="S72" s="80"/>
      <c r="T72" s="81"/>
      <c r="U72" s="96">
        <f t="shared" si="30"/>
        <v>0</v>
      </c>
      <c r="V72" s="58">
        <f t="shared" si="14"/>
        <v>0</v>
      </c>
      <c r="W72" s="56">
        <f t="shared" si="13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22"/>
      </c>
      <c r="AG72" s="18">
        <f t="shared" si="23"/>
      </c>
      <c r="AH72" s="18">
        <f t="shared" si="24"/>
      </c>
      <c r="AI72" s="18">
        <f t="shared" si="25"/>
      </c>
      <c r="AJ72" s="18">
        <f t="shared" si="26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27"/>
        <v>0</v>
      </c>
      <c r="K73" s="47"/>
      <c r="L73" s="48"/>
      <c r="M73" s="49"/>
      <c r="N73" s="50"/>
      <c r="O73" s="23">
        <f t="shared" si="2"/>
        <v>0</v>
      </c>
      <c r="P73" s="24">
        <f t="shared" si="28"/>
      </c>
      <c r="Q73" s="24">
        <f t="shared" si="29"/>
      </c>
      <c r="R73" s="25">
        <f t="shared" si="5"/>
        <v>0</v>
      </c>
      <c r="S73" s="80"/>
      <c r="T73" s="81"/>
      <c r="U73" s="96">
        <f t="shared" si="30"/>
        <v>0</v>
      </c>
      <c r="V73" s="58">
        <f t="shared" si="14"/>
        <v>0</v>
      </c>
      <c r="W73" s="56">
        <f t="shared" si="13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22"/>
      </c>
      <c r="AG73" s="18">
        <f t="shared" si="23"/>
      </c>
      <c r="AH73" s="18">
        <f t="shared" si="24"/>
      </c>
      <c r="AI73" s="18">
        <f t="shared" si="25"/>
      </c>
      <c r="AJ73" s="18">
        <f t="shared" si="26"/>
      </c>
    </row>
    <row r="74" spans="1:36" s="4" customFormat="1" ht="16.5" customHeight="1">
      <c r="A74" s="10">
        <f aca="true" t="shared" si="31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32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33" ref="O74:O89">IF(P74=Q74,MIN(K74,M74),CHOOSE(MATCH(R74,P74:Q74),K74,M74))</f>
        <v>0</v>
      </c>
      <c r="P74" s="24">
        <f aca="true" t="shared" si="34" ref="P74:P89">IF(OR(K74="",K74=0),"",VLOOKUP(K74,TempsPoints,3,TRUE)-10*L74)</f>
      </c>
      <c r="Q74" s="24">
        <f aca="true" t="shared" si="35" ref="Q74:Q89">IF(OR(M74="",M74=0),"",VLOOKUP(M74,TempsPoints,3,TRUE)-10*N74)</f>
      </c>
      <c r="R74" s="25">
        <f aca="true" t="shared" si="36" ref="R74:R89">MAX(P74:Q74)</f>
        <v>0</v>
      </c>
      <c r="S74" s="80"/>
      <c r="T74" s="81"/>
      <c r="U74" s="96">
        <f aca="true" t="shared" si="37" ref="U74:U89">(S74*VLOOKUP("Plaque",LancerPoints,2,FALSE))+(T74*VLOOKUP("Centre",LancerPoints,2,FALSE))</f>
        <v>0</v>
      </c>
      <c r="V74" s="58">
        <f t="shared" si="14"/>
        <v>0</v>
      </c>
      <c r="W74" s="56">
        <f t="shared" si="13"/>
        <v>5000</v>
      </c>
      <c r="X74" s="57">
        <f aca="true" t="shared" si="38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22"/>
      </c>
      <c r="AG74" s="18">
        <f t="shared" si="23"/>
      </c>
      <c r="AH74" s="18">
        <f t="shared" si="24"/>
      </c>
      <c r="AI74" s="18">
        <f t="shared" si="25"/>
      </c>
      <c r="AJ74" s="18">
        <f t="shared" si="26"/>
      </c>
    </row>
    <row r="75" spans="1:36" s="4" customFormat="1" ht="16.5" customHeight="1">
      <c r="A75" s="10">
        <f t="shared" si="31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32"/>
        <v>0</v>
      </c>
      <c r="K75" s="47"/>
      <c r="L75" s="48"/>
      <c r="M75" s="49"/>
      <c r="N75" s="50"/>
      <c r="O75" s="23">
        <f t="shared" si="33"/>
        <v>0</v>
      </c>
      <c r="P75" s="24">
        <f t="shared" si="34"/>
      </c>
      <c r="Q75" s="24">
        <f t="shared" si="35"/>
      </c>
      <c r="R75" s="25">
        <f t="shared" si="36"/>
        <v>0</v>
      </c>
      <c r="S75" s="80"/>
      <c r="T75" s="81"/>
      <c r="U75" s="96">
        <f t="shared" si="37"/>
        <v>0</v>
      </c>
      <c r="V75" s="58">
        <f t="shared" si="14"/>
        <v>0</v>
      </c>
      <c r="W75" s="56">
        <f aca="true" t="shared" si="39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38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22"/>
      </c>
      <c r="AG75" s="18">
        <f t="shared" si="23"/>
      </c>
      <c r="AH75" s="18">
        <f t="shared" si="24"/>
      </c>
      <c r="AI75" s="18">
        <f t="shared" si="25"/>
      </c>
      <c r="AJ75" s="18">
        <f t="shared" si="26"/>
      </c>
    </row>
    <row r="76" spans="1:36" s="4" customFormat="1" ht="16.5" customHeight="1">
      <c r="A76" s="10">
        <f t="shared" si="31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32"/>
        <v>0</v>
      </c>
      <c r="K76" s="47"/>
      <c r="L76" s="48"/>
      <c r="M76" s="49"/>
      <c r="N76" s="50"/>
      <c r="O76" s="23">
        <f t="shared" si="33"/>
        <v>0</v>
      </c>
      <c r="P76" s="24">
        <f t="shared" si="34"/>
      </c>
      <c r="Q76" s="24">
        <f t="shared" si="35"/>
      </c>
      <c r="R76" s="25">
        <f t="shared" si="36"/>
        <v>0</v>
      </c>
      <c r="S76" s="80"/>
      <c r="T76" s="81"/>
      <c r="U76" s="96">
        <f t="shared" si="37"/>
        <v>0</v>
      </c>
      <c r="V76" s="58">
        <f t="shared" si="14"/>
        <v>0</v>
      </c>
      <c r="W76" s="56">
        <f t="shared" si="39"/>
        <v>5000</v>
      </c>
      <c r="X76" s="57">
        <f t="shared" si="38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22"/>
      </c>
      <c r="AG76" s="18">
        <f t="shared" si="23"/>
      </c>
      <c r="AH76" s="18">
        <f t="shared" si="24"/>
      </c>
      <c r="AI76" s="18">
        <f t="shared" si="25"/>
      </c>
      <c r="AJ76" s="18">
        <f t="shared" si="26"/>
      </c>
    </row>
    <row r="77" spans="1:36" s="4" customFormat="1" ht="16.5" customHeight="1">
      <c r="A77" s="10">
        <f t="shared" si="31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32"/>
        <v>0</v>
      </c>
      <c r="K77" s="47"/>
      <c r="L77" s="48"/>
      <c r="M77" s="49"/>
      <c r="N77" s="50"/>
      <c r="O77" s="23">
        <f t="shared" si="33"/>
        <v>0</v>
      </c>
      <c r="P77" s="24">
        <f t="shared" si="34"/>
      </c>
      <c r="Q77" s="24">
        <f t="shared" si="35"/>
      </c>
      <c r="R77" s="25">
        <f t="shared" si="36"/>
        <v>0</v>
      </c>
      <c r="S77" s="80"/>
      <c r="T77" s="81"/>
      <c r="U77" s="96">
        <f t="shared" si="37"/>
        <v>0</v>
      </c>
      <c r="V77" s="58">
        <f t="shared" si="14"/>
        <v>0</v>
      </c>
      <c r="W77" s="56">
        <f t="shared" si="39"/>
        <v>5000</v>
      </c>
      <c r="X77" s="57">
        <f t="shared" si="38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22"/>
      </c>
      <c r="AG77" s="18">
        <f t="shared" si="23"/>
      </c>
      <c r="AH77" s="18">
        <f t="shared" si="24"/>
      </c>
      <c r="AI77" s="18">
        <f t="shared" si="25"/>
      </c>
      <c r="AJ77" s="18">
        <f t="shared" si="26"/>
      </c>
    </row>
    <row r="78" spans="1:36" s="4" customFormat="1" ht="16.5" customHeight="1">
      <c r="A78" s="10">
        <f t="shared" si="31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32"/>
        <v>0</v>
      </c>
      <c r="K78" s="47"/>
      <c r="L78" s="48"/>
      <c r="M78" s="49"/>
      <c r="N78" s="50"/>
      <c r="O78" s="23">
        <f t="shared" si="33"/>
        <v>0</v>
      </c>
      <c r="P78" s="24">
        <f t="shared" si="34"/>
      </c>
      <c r="Q78" s="24">
        <f t="shared" si="35"/>
      </c>
      <c r="R78" s="25">
        <f t="shared" si="36"/>
        <v>0</v>
      </c>
      <c r="S78" s="80"/>
      <c r="T78" s="81"/>
      <c r="U78" s="96">
        <f t="shared" si="37"/>
        <v>0</v>
      </c>
      <c r="V78" s="58">
        <f t="shared" si="14"/>
        <v>0</v>
      </c>
      <c r="W78" s="56">
        <f t="shared" si="39"/>
        <v>5000</v>
      </c>
      <c r="X78" s="57">
        <f t="shared" si="38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40" ref="AF78:AF89">IF(AE78=1,"1er:",IF(AE78=2,"2e:",IF(AE78=3,"3e:","")))</f>
      </c>
      <c r="AG78" s="18">
        <f aca="true" t="shared" si="41" ref="AG78:AG89">IF(AE78=1,C78,IF(AE78=2,C78,IF(AE78=3,C78,"")))</f>
      </c>
      <c r="AH78" s="18">
        <f aca="true" t="shared" si="42" ref="AH78:AH89">IF(AE78=1,B78,IF(AE78=2,B78,IF(AE78=3,B78,"")))</f>
      </c>
      <c r="AI78" s="18">
        <f aca="true" t="shared" si="43" ref="AI78:AI89">IF(AE78=1,"de",IF(AE78=2,"de",IF(AE78=3,"de","")))</f>
      </c>
      <c r="AJ78" s="18">
        <f aca="true" t="shared" si="44" ref="AJ78:AJ89">IF(AE78=1,D78,IF(AE78=2,D78,IF(AE78=3,D78,"")))</f>
      </c>
    </row>
    <row r="79" spans="1:36" s="4" customFormat="1" ht="16.5" customHeight="1">
      <c r="A79" s="10">
        <f t="shared" si="31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32"/>
        <v>0</v>
      </c>
      <c r="K79" s="47"/>
      <c r="L79" s="48"/>
      <c r="M79" s="49"/>
      <c r="N79" s="50"/>
      <c r="O79" s="23">
        <f t="shared" si="33"/>
        <v>0</v>
      </c>
      <c r="P79" s="24">
        <f t="shared" si="34"/>
      </c>
      <c r="Q79" s="24">
        <f t="shared" si="35"/>
      </c>
      <c r="R79" s="25">
        <f t="shared" si="36"/>
        <v>0</v>
      </c>
      <c r="S79" s="80"/>
      <c r="T79" s="81"/>
      <c r="U79" s="96">
        <f t="shared" si="37"/>
        <v>0</v>
      </c>
      <c r="V79" s="58">
        <f aca="true" t="shared" si="45" ref="V79:V89">U79+R79+J79</f>
        <v>0</v>
      </c>
      <c r="W79" s="56">
        <f t="shared" si="39"/>
        <v>5000</v>
      </c>
      <c r="X79" s="57">
        <f t="shared" si="38"/>
        <v>1</v>
      </c>
      <c r="Y79" s="56">
        <f aca="true" t="shared" si="46" ref="Y79:Y89">RANK(J79,$J$10:$J$89,1)</f>
        <v>1</v>
      </c>
      <c r="Z79" s="56">
        <f aca="true" t="shared" si="47" ref="Z79:Z89">RANK(U79,$U$10:$U$89,1)</f>
        <v>1</v>
      </c>
      <c r="AA79" s="56">
        <f aca="true" t="shared" si="48" ref="AA79:AA89">RANK(R79,$R$10:$R$89,1)</f>
        <v>1</v>
      </c>
      <c r="AB79" s="56">
        <f aca="true" t="shared" si="49" ref="AB79:AB89">Y79/100+Z79/10000+AA79/1000000</f>
        <v>0.010100999999999999</v>
      </c>
      <c r="AC79" s="56">
        <f aca="true" t="shared" si="50" ref="AC79:AC89">X79/100+AB79/100</f>
        <v>0.01010101</v>
      </c>
      <c r="AD79" s="56">
        <f aca="true" t="shared" si="51" ref="AD79:AD89">AC79+V79</f>
        <v>0.01010101</v>
      </c>
      <c r="AE79" s="28">
        <f aca="true" t="shared" si="52" ref="AE79:AE89">IF(V79=0,"",RANK(AD79,$AD$10:$AD$89,0))</f>
      </c>
      <c r="AF79" s="16">
        <f t="shared" si="40"/>
      </c>
      <c r="AG79" s="18">
        <f t="shared" si="41"/>
      </c>
      <c r="AH79" s="18">
        <f t="shared" si="42"/>
      </c>
      <c r="AI79" s="18">
        <f t="shared" si="43"/>
      </c>
      <c r="AJ79" s="18">
        <f t="shared" si="44"/>
      </c>
    </row>
    <row r="80" spans="1:36" s="4" customFormat="1" ht="16.5" customHeight="1">
      <c r="A80" s="10">
        <f t="shared" si="31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32"/>
        <v>0</v>
      </c>
      <c r="K80" s="47"/>
      <c r="L80" s="48"/>
      <c r="M80" s="49"/>
      <c r="N80" s="50"/>
      <c r="O80" s="23">
        <f t="shared" si="33"/>
        <v>0</v>
      </c>
      <c r="P80" s="24">
        <f t="shared" si="34"/>
      </c>
      <c r="Q80" s="24">
        <f t="shared" si="35"/>
      </c>
      <c r="R80" s="25">
        <f t="shared" si="36"/>
        <v>0</v>
      </c>
      <c r="S80" s="80"/>
      <c r="T80" s="81"/>
      <c r="U80" s="96">
        <f t="shared" si="37"/>
        <v>0</v>
      </c>
      <c r="V80" s="58">
        <f t="shared" si="45"/>
        <v>0</v>
      </c>
      <c r="W80" s="56">
        <f t="shared" si="39"/>
        <v>5000</v>
      </c>
      <c r="X80" s="57">
        <f t="shared" si="38"/>
        <v>1</v>
      </c>
      <c r="Y80" s="56">
        <f t="shared" si="46"/>
        <v>1</v>
      </c>
      <c r="Z80" s="56">
        <f t="shared" si="47"/>
        <v>1</v>
      </c>
      <c r="AA80" s="56">
        <f t="shared" si="48"/>
        <v>1</v>
      </c>
      <c r="AB80" s="56">
        <f t="shared" si="49"/>
        <v>0.010100999999999999</v>
      </c>
      <c r="AC80" s="56">
        <f t="shared" si="50"/>
        <v>0.01010101</v>
      </c>
      <c r="AD80" s="56">
        <f t="shared" si="51"/>
        <v>0.01010101</v>
      </c>
      <c r="AE80" s="28">
        <f t="shared" si="52"/>
      </c>
      <c r="AF80" s="16">
        <f t="shared" si="40"/>
      </c>
      <c r="AG80" s="18">
        <f t="shared" si="41"/>
      </c>
      <c r="AH80" s="18">
        <f t="shared" si="42"/>
      </c>
      <c r="AI80" s="18">
        <f t="shared" si="43"/>
      </c>
      <c r="AJ80" s="18">
        <f t="shared" si="44"/>
      </c>
    </row>
    <row r="81" spans="1:36" s="4" customFormat="1" ht="16.5" customHeight="1">
      <c r="A81" s="10">
        <f t="shared" si="31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32"/>
        <v>0</v>
      </c>
      <c r="K81" s="47"/>
      <c r="L81" s="48"/>
      <c r="M81" s="49"/>
      <c r="N81" s="50"/>
      <c r="O81" s="23">
        <f t="shared" si="33"/>
        <v>0</v>
      </c>
      <c r="P81" s="24">
        <f t="shared" si="34"/>
      </c>
      <c r="Q81" s="24">
        <f t="shared" si="35"/>
      </c>
      <c r="R81" s="25">
        <f t="shared" si="36"/>
        <v>0</v>
      </c>
      <c r="S81" s="80"/>
      <c r="T81" s="81"/>
      <c r="U81" s="96">
        <f t="shared" si="37"/>
        <v>0</v>
      </c>
      <c r="V81" s="58">
        <f t="shared" si="45"/>
        <v>0</v>
      </c>
      <c r="W81" s="56">
        <f t="shared" si="39"/>
        <v>5000</v>
      </c>
      <c r="X81" s="57">
        <f t="shared" si="38"/>
        <v>1</v>
      </c>
      <c r="Y81" s="56">
        <f t="shared" si="46"/>
        <v>1</v>
      </c>
      <c r="Z81" s="56">
        <f t="shared" si="47"/>
        <v>1</v>
      </c>
      <c r="AA81" s="56">
        <f t="shared" si="48"/>
        <v>1</v>
      </c>
      <c r="AB81" s="56">
        <f t="shared" si="49"/>
        <v>0.010100999999999999</v>
      </c>
      <c r="AC81" s="56">
        <f t="shared" si="50"/>
        <v>0.01010101</v>
      </c>
      <c r="AD81" s="56">
        <f t="shared" si="51"/>
        <v>0.01010101</v>
      </c>
      <c r="AE81" s="28">
        <f t="shared" si="52"/>
      </c>
      <c r="AF81" s="16">
        <f t="shared" si="40"/>
      </c>
      <c r="AG81" s="18">
        <f t="shared" si="41"/>
      </c>
      <c r="AH81" s="18">
        <f t="shared" si="42"/>
      </c>
      <c r="AI81" s="18">
        <f t="shared" si="43"/>
      </c>
      <c r="AJ81" s="18">
        <f t="shared" si="44"/>
      </c>
    </row>
    <row r="82" spans="1:36" s="4" customFormat="1" ht="16.5" customHeight="1">
      <c r="A82" s="10">
        <f t="shared" si="31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32"/>
        <v>0</v>
      </c>
      <c r="K82" s="47"/>
      <c r="L82" s="48"/>
      <c r="M82" s="49"/>
      <c r="N82" s="50"/>
      <c r="O82" s="23">
        <f t="shared" si="33"/>
        <v>0</v>
      </c>
      <c r="P82" s="24">
        <f t="shared" si="34"/>
      </c>
      <c r="Q82" s="24">
        <f t="shared" si="35"/>
      </c>
      <c r="R82" s="25">
        <f t="shared" si="36"/>
        <v>0</v>
      </c>
      <c r="S82" s="80"/>
      <c r="T82" s="81"/>
      <c r="U82" s="96">
        <f t="shared" si="37"/>
        <v>0</v>
      </c>
      <c r="V82" s="58">
        <f t="shared" si="45"/>
        <v>0</v>
      </c>
      <c r="W82" s="56">
        <f t="shared" si="39"/>
        <v>5000</v>
      </c>
      <c r="X82" s="57">
        <f t="shared" si="38"/>
        <v>1</v>
      </c>
      <c r="Y82" s="56">
        <f t="shared" si="46"/>
        <v>1</v>
      </c>
      <c r="Z82" s="56">
        <f t="shared" si="47"/>
        <v>1</v>
      </c>
      <c r="AA82" s="56">
        <f t="shared" si="48"/>
        <v>1</v>
      </c>
      <c r="AB82" s="56">
        <f t="shared" si="49"/>
        <v>0.010100999999999999</v>
      </c>
      <c r="AC82" s="56">
        <f t="shared" si="50"/>
        <v>0.01010101</v>
      </c>
      <c r="AD82" s="56">
        <f t="shared" si="51"/>
        <v>0.01010101</v>
      </c>
      <c r="AE82" s="28">
        <f t="shared" si="52"/>
      </c>
      <c r="AF82" s="16">
        <f t="shared" si="40"/>
      </c>
      <c r="AG82" s="18">
        <f t="shared" si="41"/>
      </c>
      <c r="AH82" s="18">
        <f t="shared" si="42"/>
      </c>
      <c r="AI82" s="18">
        <f t="shared" si="43"/>
      </c>
      <c r="AJ82" s="18">
        <f t="shared" si="44"/>
      </c>
    </row>
    <row r="83" spans="1:36" s="4" customFormat="1" ht="16.5" customHeight="1">
      <c r="A83" s="10">
        <f t="shared" si="31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32"/>
        <v>0</v>
      </c>
      <c r="K83" s="47"/>
      <c r="L83" s="48"/>
      <c r="M83" s="49"/>
      <c r="N83" s="50"/>
      <c r="O83" s="23">
        <f t="shared" si="33"/>
        <v>0</v>
      </c>
      <c r="P83" s="24">
        <f t="shared" si="34"/>
      </c>
      <c r="Q83" s="24">
        <f t="shared" si="35"/>
      </c>
      <c r="R83" s="25">
        <f t="shared" si="36"/>
        <v>0</v>
      </c>
      <c r="S83" s="80"/>
      <c r="T83" s="81"/>
      <c r="U83" s="96">
        <f t="shared" si="37"/>
        <v>0</v>
      </c>
      <c r="V83" s="58">
        <f t="shared" si="45"/>
        <v>0</v>
      </c>
      <c r="W83" s="56">
        <f t="shared" si="39"/>
        <v>5000</v>
      </c>
      <c r="X83" s="57">
        <f t="shared" si="38"/>
        <v>1</v>
      </c>
      <c r="Y83" s="56">
        <f t="shared" si="46"/>
        <v>1</v>
      </c>
      <c r="Z83" s="56">
        <f t="shared" si="47"/>
        <v>1</v>
      </c>
      <c r="AA83" s="56">
        <f t="shared" si="48"/>
        <v>1</v>
      </c>
      <c r="AB83" s="56">
        <f t="shared" si="49"/>
        <v>0.010100999999999999</v>
      </c>
      <c r="AC83" s="56">
        <f t="shared" si="50"/>
        <v>0.01010101</v>
      </c>
      <c r="AD83" s="56">
        <f t="shared" si="51"/>
        <v>0.01010101</v>
      </c>
      <c r="AE83" s="28">
        <f t="shared" si="52"/>
      </c>
      <c r="AF83" s="16">
        <f t="shared" si="40"/>
      </c>
      <c r="AG83" s="18">
        <f t="shared" si="41"/>
      </c>
      <c r="AH83" s="18">
        <f t="shared" si="42"/>
      </c>
      <c r="AI83" s="18">
        <f t="shared" si="43"/>
      </c>
      <c r="AJ83" s="18">
        <f t="shared" si="44"/>
      </c>
    </row>
    <row r="84" spans="1:36" s="4" customFormat="1" ht="16.5" customHeight="1">
      <c r="A84" s="10">
        <f t="shared" si="31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32"/>
        <v>0</v>
      </c>
      <c r="K84" s="47"/>
      <c r="L84" s="48"/>
      <c r="M84" s="49"/>
      <c r="N84" s="50"/>
      <c r="O84" s="23">
        <f t="shared" si="33"/>
        <v>0</v>
      </c>
      <c r="P84" s="24">
        <f t="shared" si="34"/>
      </c>
      <c r="Q84" s="24">
        <f t="shared" si="35"/>
      </c>
      <c r="R84" s="25">
        <f t="shared" si="36"/>
        <v>0</v>
      </c>
      <c r="S84" s="80"/>
      <c r="T84" s="81"/>
      <c r="U84" s="96">
        <f t="shared" si="37"/>
        <v>0</v>
      </c>
      <c r="V84" s="58">
        <f t="shared" si="45"/>
        <v>0</v>
      </c>
      <c r="W84" s="56">
        <f t="shared" si="39"/>
        <v>5000</v>
      </c>
      <c r="X84" s="57">
        <f t="shared" si="38"/>
        <v>1</v>
      </c>
      <c r="Y84" s="56">
        <f t="shared" si="46"/>
        <v>1</v>
      </c>
      <c r="Z84" s="56">
        <f t="shared" si="47"/>
        <v>1</v>
      </c>
      <c r="AA84" s="56">
        <f t="shared" si="48"/>
        <v>1</v>
      </c>
      <c r="AB84" s="56">
        <f t="shared" si="49"/>
        <v>0.010100999999999999</v>
      </c>
      <c r="AC84" s="56">
        <f t="shared" si="50"/>
        <v>0.01010101</v>
      </c>
      <c r="AD84" s="56">
        <f t="shared" si="51"/>
        <v>0.01010101</v>
      </c>
      <c r="AE84" s="28">
        <f t="shared" si="52"/>
      </c>
      <c r="AF84" s="16">
        <f t="shared" si="40"/>
      </c>
      <c r="AG84" s="18">
        <f t="shared" si="41"/>
      </c>
      <c r="AH84" s="18">
        <f t="shared" si="42"/>
      </c>
      <c r="AI84" s="18">
        <f t="shared" si="43"/>
      </c>
      <c r="AJ84" s="18">
        <f t="shared" si="44"/>
      </c>
    </row>
    <row r="85" spans="1:36" s="4" customFormat="1" ht="16.5" customHeight="1">
      <c r="A85" s="10">
        <f t="shared" si="31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32"/>
        <v>0</v>
      </c>
      <c r="K85" s="47"/>
      <c r="L85" s="48"/>
      <c r="M85" s="49"/>
      <c r="N85" s="50"/>
      <c r="O85" s="23">
        <f t="shared" si="33"/>
        <v>0</v>
      </c>
      <c r="P85" s="24">
        <f t="shared" si="34"/>
      </c>
      <c r="Q85" s="24">
        <f t="shared" si="35"/>
      </c>
      <c r="R85" s="25">
        <f t="shared" si="36"/>
        <v>0</v>
      </c>
      <c r="S85" s="80"/>
      <c r="T85" s="81"/>
      <c r="U85" s="96">
        <f t="shared" si="37"/>
        <v>0</v>
      </c>
      <c r="V85" s="58">
        <f t="shared" si="45"/>
        <v>0</v>
      </c>
      <c r="W85" s="56">
        <f t="shared" si="39"/>
        <v>5000</v>
      </c>
      <c r="X85" s="57">
        <f t="shared" si="38"/>
        <v>1</v>
      </c>
      <c r="Y85" s="56">
        <f t="shared" si="46"/>
        <v>1</v>
      </c>
      <c r="Z85" s="56">
        <f t="shared" si="47"/>
        <v>1</v>
      </c>
      <c r="AA85" s="56">
        <f t="shared" si="48"/>
        <v>1</v>
      </c>
      <c r="AB85" s="56">
        <f t="shared" si="49"/>
        <v>0.010100999999999999</v>
      </c>
      <c r="AC85" s="56">
        <f t="shared" si="50"/>
        <v>0.01010101</v>
      </c>
      <c r="AD85" s="56">
        <f t="shared" si="51"/>
        <v>0.01010101</v>
      </c>
      <c r="AE85" s="28">
        <f t="shared" si="52"/>
      </c>
      <c r="AF85" s="16">
        <f t="shared" si="40"/>
      </c>
      <c r="AG85" s="18">
        <f t="shared" si="41"/>
      </c>
      <c r="AH85" s="18">
        <f t="shared" si="42"/>
      </c>
      <c r="AI85" s="18">
        <f t="shared" si="43"/>
      </c>
      <c r="AJ85" s="18">
        <f t="shared" si="44"/>
      </c>
    </row>
    <row r="86" spans="1:36" s="4" customFormat="1" ht="16.5" customHeight="1">
      <c r="A86" s="10">
        <f t="shared" si="31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32"/>
        <v>0</v>
      </c>
      <c r="K86" s="47"/>
      <c r="L86" s="48"/>
      <c r="M86" s="49"/>
      <c r="N86" s="50"/>
      <c r="O86" s="23">
        <f t="shared" si="33"/>
        <v>0</v>
      </c>
      <c r="P86" s="24">
        <f t="shared" si="34"/>
      </c>
      <c r="Q86" s="24">
        <f t="shared" si="35"/>
      </c>
      <c r="R86" s="25">
        <f t="shared" si="36"/>
        <v>0</v>
      </c>
      <c r="S86" s="80"/>
      <c r="T86" s="81"/>
      <c r="U86" s="96">
        <f t="shared" si="37"/>
        <v>0</v>
      </c>
      <c r="V86" s="58">
        <f t="shared" si="45"/>
        <v>0</v>
      </c>
      <c r="W86" s="56">
        <f t="shared" si="39"/>
        <v>5000</v>
      </c>
      <c r="X86" s="57">
        <f t="shared" si="38"/>
        <v>1</v>
      </c>
      <c r="Y86" s="56">
        <f t="shared" si="46"/>
        <v>1</v>
      </c>
      <c r="Z86" s="56">
        <f t="shared" si="47"/>
        <v>1</v>
      </c>
      <c r="AA86" s="56">
        <f t="shared" si="48"/>
        <v>1</v>
      </c>
      <c r="AB86" s="56">
        <f t="shared" si="49"/>
        <v>0.010100999999999999</v>
      </c>
      <c r="AC86" s="56">
        <f t="shared" si="50"/>
        <v>0.01010101</v>
      </c>
      <c r="AD86" s="56">
        <f t="shared" si="51"/>
        <v>0.01010101</v>
      </c>
      <c r="AE86" s="28">
        <f t="shared" si="52"/>
      </c>
      <c r="AF86" s="16">
        <f t="shared" si="40"/>
      </c>
      <c r="AG86" s="18">
        <f t="shared" si="41"/>
      </c>
      <c r="AH86" s="18">
        <f t="shared" si="42"/>
      </c>
      <c r="AI86" s="18">
        <f t="shared" si="43"/>
      </c>
      <c r="AJ86" s="18">
        <f t="shared" si="44"/>
      </c>
    </row>
    <row r="87" spans="1:36" s="4" customFormat="1" ht="16.5" customHeight="1">
      <c r="A87" s="10">
        <f t="shared" si="31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32"/>
        <v>0</v>
      </c>
      <c r="K87" s="47"/>
      <c r="L87" s="48"/>
      <c r="M87" s="49"/>
      <c r="N87" s="50"/>
      <c r="O87" s="23">
        <f t="shared" si="33"/>
        <v>0</v>
      </c>
      <c r="P87" s="24">
        <f t="shared" si="34"/>
      </c>
      <c r="Q87" s="24">
        <f t="shared" si="35"/>
      </c>
      <c r="R87" s="25">
        <f t="shared" si="36"/>
        <v>0</v>
      </c>
      <c r="S87" s="80"/>
      <c r="T87" s="81"/>
      <c r="U87" s="96">
        <f t="shared" si="37"/>
        <v>0</v>
      </c>
      <c r="V87" s="58">
        <f t="shared" si="45"/>
        <v>0</v>
      </c>
      <c r="W87" s="56">
        <f t="shared" si="39"/>
        <v>5000</v>
      </c>
      <c r="X87" s="57">
        <f t="shared" si="38"/>
        <v>1</v>
      </c>
      <c r="Y87" s="56">
        <f t="shared" si="46"/>
        <v>1</v>
      </c>
      <c r="Z87" s="56">
        <f t="shared" si="47"/>
        <v>1</v>
      </c>
      <c r="AA87" s="56">
        <f t="shared" si="48"/>
        <v>1</v>
      </c>
      <c r="AB87" s="56">
        <f t="shared" si="49"/>
        <v>0.010100999999999999</v>
      </c>
      <c r="AC87" s="56">
        <f t="shared" si="50"/>
        <v>0.01010101</v>
      </c>
      <c r="AD87" s="56">
        <f t="shared" si="51"/>
        <v>0.01010101</v>
      </c>
      <c r="AE87" s="28">
        <f t="shared" si="52"/>
      </c>
      <c r="AF87" s="16">
        <f t="shared" si="40"/>
      </c>
      <c r="AG87" s="18">
        <f t="shared" si="41"/>
      </c>
      <c r="AH87" s="18">
        <f t="shared" si="42"/>
      </c>
      <c r="AI87" s="18">
        <f t="shared" si="43"/>
      </c>
      <c r="AJ87" s="18">
        <f t="shared" si="44"/>
      </c>
    </row>
    <row r="88" spans="1:36" s="4" customFormat="1" ht="16.5" customHeight="1">
      <c r="A88" s="10">
        <f t="shared" si="31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32"/>
        <v>0</v>
      </c>
      <c r="K88" s="47"/>
      <c r="L88" s="48"/>
      <c r="M88" s="49"/>
      <c r="N88" s="50"/>
      <c r="O88" s="23">
        <f t="shared" si="33"/>
        <v>0</v>
      </c>
      <c r="P88" s="24">
        <f t="shared" si="34"/>
      </c>
      <c r="Q88" s="24">
        <f t="shared" si="35"/>
      </c>
      <c r="R88" s="25">
        <f t="shared" si="36"/>
        <v>0</v>
      </c>
      <c r="S88" s="80"/>
      <c r="T88" s="81"/>
      <c r="U88" s="96">
        <f t="shared" si="37"/>
        <v>0</v>
      </c>
      <c r="V88" s="58">
        <f t="shared" si="45"/>
        <v>0</v>
      </c>
      <c r="W88" s="56">
        <f t="shared" si="39"/>
        <v>5000</v>
      </c>
      <c r="X88" s="57">
        <f t="shared" si="38"/>
        <v>1</v>
      </c>
      <c r="Y88" s="56">
        <f t="shared" si="46"/>
        <v>1</v>
      </c>
      <c r="Z88" s="56">
        <f t="shared" si="47"/>
        <v>1</v>
      </c>
      <c r="AA88" s="56">
        <f t="shared" si="48"/>
        <v>1</v>
      </c>
      <c r="AB88" s="56">
        <f t="shared" si="49"/>
        <v>0.010100999999999999</v>
      </c>
      <c r="AC88" s="56">
        <f t="shared" si="50"/>
        <v>0.01010101</v>
      </c>
      <c r="AD88" s="56">
        <f t="shared" si="51"/>
        <v>0.01010101</v>
      </c>
      <c r="AE88" s="28">
        <f t="shared" si="52"/>
      </c>
      <c r="AF88" s="16">
        <f t="shared" si="40"/>
      </c>
      <c r="AG88" s="18">
        <f t="shared" si="41"/>
      </c>
      <c r="AH88" s="18">
        <f t="shared" si="42"/>
      </c>
      <c r="AI88" s="18">
        <f t="shared" si="43"/>
      </c>
      <c r="AJ88" s="18">
        <f t="shared" si="44"/>
      </c>
    </row>
    <row r="89" spans="1:36" s="4" customFormat="1" ht="16.5" customHeight="1" thickBot="1">
      <c r="A89" s="10">
        <f t="shared" si="31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32"/>
        <v>0</v>
      </c>
      <c r="K89" s="64"/>
      <c r="L89" s="65"/>
      <c r="M89" s="66"/>
      <c r="N89" s="67"/>
      <c r="O89" s="68">
        <f t="shared" si="33"/>
        <v>0</v>
      </c>
      <c r="P89" s="24">
        <f t="shared" si="34"/>
      </c>
      <c r="Q89" s="24">
        <f t="shared" si="35"/>
      </c>
      <c r="R89" s="69">
        <f t="shared" si="36"/>
        <v>0</v>
      </c>
      <c r="S89" s="82"/>
      <c r="T89" s="83"/>
      <c r="U89" s="97">
        <f t="shared" si="37"/>
        <v>0</v>
      </c>
      <c r="V89" s="71">
        <f t="shared" si="45"/>
        <v>0</v>
      </c>
      <c r="W89" s="56">
        <f t="shared" si="39"/>
        <v>5000</v>
      </c>
      <c r="X89" s="73">
        <f t="shared" si="38"/>
        <v>1</v>
      </c>
      <c r="Y89" s="72">
        <f t="shared" si="46"/>
        <v>1</v>
      </c>
      <c r="Z89" s="72">
        <f t="shared" si="47"/>
        <v>1</v>
      </c>
      <c r="AA89" s="72">
        <f t="shared" si="48"/>
        <v>1</v>
      </c>
      <c r="AB89" s="72">
        <f t="shared" si="49"/>
        <v>0.010100999999999999</v>
      </c>
      <c r="AC89" s="72">
        <f t="shared" si="50"/>
        <v>0.01010101</v>
      </c>
      <c r="AD89" s="72">
        <f t="shared" si="51"/>
        <v>0.01010101</v>
      </c>
      <c r="AE89" s="74">
        <f t="shared" si="52"/>
      </c>
      <c r="AF89" s="16">
        <f t="shared" si="40"/>
      </c>
      <c r="AG89" s="18">
        <f t="shared" si="41"/>
      </c>
      <c r="AH89" s="18">
        <f t="shared" si="42"/>
      </c>
      <c r="AI89" s="18">
        <f t="shared" si="43"/>
      </c>
      <c r="AJ89" s="18">
        <f t="shared" si="44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rowBreaks count="1" manualBreakCount="1">
    <brk id="12" max="17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W89"/>
  <sheetViews>
    <sheetView zoomScale="80" zoomScaleNormal="80" zoomScalePageLayoutView="0" workbookViewId="0" topLeftCell="A1">
      <selection activeCell="E7" sqref="E7:J7"/>
    </sheetView>
  </sheetViews>
  <sheetFormatPr defaultColWidth="11.421875" defaultRowHeight="12.75"/>
  <cols>
    <col min="1" max="1" width="3.7109375" style="11" customWidth="1"/>
    <col min="2" max="3" width="16.7109375" style="0" customWidth="1"/>
    <col min="4" max="4" width="16.8515625" style="0" customWidth="1"/>
    <col min="5" max="7" width="4.421875" style="0" bestFit="1" customWidth="1"/>
    <col min="8" max="9" width="4.421875" style="0" customWidth="1"/>
    <col min="10" max="10" width="4.7109375" style="0" customWidth="1"/>
    <col min="11" max="11" width="6.00390625" style="29" customWidth="1"/>
    <col min="12" max="12" width="3.421875" style="11" customWidth="1"/>
    <col min="13" max="13" width="6.00390625" style="29" customWidth="1"/>
    <col min="14" max="14" width="3.421875" style="11" customWidth="1"/>
    <col min="15" max="15" width="6.00390625" style="0" customWidth="1"/>
    <col min="16" max="17" width="7.7109375" style="0" hidden="1" customWidth="1"/>
    <col min="18" max="18" width="4.421875" style="4" bestFit="1" customWidth="1"/>
    <col min="19" max="19" width="4.140625" style="0" bestFit="1" customWidth="1"/>
    <col min="20" max="20" width="4.140625" style="0" hidden="1" customWidth="1"/>
    <col min="21" max="21" width="4.140625" style="0" bestFit="1" customWidth="1"/>
    <col min="22" max="22" width="5.421875" style="0" customWidth="1"/>
    <col min="23" max="23" width="15.7109375" style="53" hidden="1" customWidth="1"/>
    <col min="24" max="30" width="9.7109375" style="53" hidden="1" customWidth="1"/>
    <col min="31" max="31" width="4.421875" style="1" customWidth="1"/>
    <col min="32" max="32" width="4.7109375" style="2" customWidth="1"/>
    <col min="33" max="33" width="18.00390625" style="0" customWidth="1"/>
    <col min="34" max="34" width="19.421875" style="0" customWidth="1"/>
    <col min="35" max="35" width="3.00390625" style="0" customWidth="1"/>
    <col min="36" max="36" width="16.421875" style="1" customWidth="1"/>
    <col min="37" max="46" width="11.421875" style="0" customWidth="1"/>
    <col min="47" max="47" width="14.421875" style="0" customWidth="1"/>
    <col min="48" max="48" width="8.7109375" style="0" customWidth="1"/>
  </cols>
  <sheetData>
    <row r="1" spans="1:37" ht="20.25">
      <c r="A1" s="123" t="s">
        <v>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37" t="s">
        <v>31</v>
      </c>
      <c r="AG1" s="138"/>
      <c r="AH1" s="138"/>
      <c r="AI1" s="138"/>
      <c r="AJ1" s="138"/>
      <c r="AK1" s="139"/>
    </row>
    <row r="2" spans="32:37" ht="12.75" customHeight="1" thickBot="1">
      <c r="AF2" s="140"/>
      <c r="AG2" s="141"/>
      <c r="AH2" s="141"/>
      <c r="AI2" s="141"/>
      <c r="AJ2" s="141"/>
      <c r="AK2" s="142"/>
    </row>
    <row r="3" spans="32:37" ht="12.75" customHeight="1">
      <c r="AF3" s="143">
        <v>1</v>
      </c>
      <c r="AG3" s="144"/>
      <c r="AH3" s="144"/>
      <c r="AI3" s="144"/>
      <c r="AJ3" s="144"/>
      <c r="AK3" s="145"/>
    </row>
    <row r="4" spans="32:49" ht="12.75" customHeight="1" thickBot="1">
      <c r="AF4" s="146"/>
      <c r="AG4" s="147"/>
      <c r="AH4" s="147"/>
      <c r="AI4" s="147"/>
      <c r="AJ4" s="147"/>
      <c r="AK4" s="148"/>
      <c r="AM4" s="51"/>
      <c r="AN4" s="51"/>
      <c r="AO4" s="51"/>
      <c r="AP4" s="4"/>
      <c r="AQ4" s="4"/>
      <c r="AR4" s="4"/>
      <c r="AS4" s="4"/>
      <c r="AT4" s="4"/>
      <c r="AU4" s="4"/>
      <c r="AV4" s="4"/>
      <c r="AW4" s="4"/>
    </row>
    <row r="5" spans="32:49" ht="13.5" customHeight="1">
      <c r="AF5" s="85"/>
      <c r="AG5" s="86"/>
      <c r="AH5" s="87"/>
      <c r="AI5" s="87"/>
      <c r="AJ5" s="87"/>
      <c r="AK5" s="88"/>
      <c r="AM5" s="51"/>
      <c r="AN5" s="51"/>
      <c r="AO5" s="51"/>
      <c r="AP5" s="4"/>
      <c r="AQ5" s="4"/>
      <c r="AR5" s="4"/>
      <c r="AS5" s="4"/>
      <c r="AT5" s="4"/>
      <c r="AU5" s="4"/>
      <c r="AV5" s="4"/>
      <c r="AW5" s="4"/>
    </row>
    <row r="6" spans="1:41" s="4" customFormat="1" ht="15" customHeight="1" thickBot="1">
      <c r="A6" s="10"/>
      <c r="C6" s="19" t="s">
        <v>14</v>
      </c>
      <c r="D6" s="9" t="s">
        <v>41</v>
      </c>
      <c r="K6" s="30"/>
      <c r="L6" s="10"/>
      <c r="M6" s="30"/>
      <c r="N6" s="10"/>
      <c r="O6"/>
      <c r="P6"/>
      <c r="Q6"/>
      <c r="S6"/>
      <c r="T6"/>
      <c r="U6"/>
      <c r="V6"/>
      <c r="W6" s="53"/>
      <c r="X6" s="53"/>
      <c r="Y6" s="53"/>
      <c r="Z6" s="53"/>
      <c r="AA6" s="53"/>
      <c r="AB6" s="53"/>
      <c r="AC6" s="53"/>
      <c r="AD6" s="53"/>
      <c r="AE6" s="1"/>
      <c r="AF6" s="89"/>
      <c r="AG6" s="90">
        <f>PROPER(VLOOKUP(AF3,A10:S89,3,FALSE))</f>
      </c>
      <c r="AH6" s="90">
        <f>PROPER(VLOOKUP(AF3,A10:S89,2,FALSE))</f>
      </c>
      <c r="AI6" s="90">
        <f>VLOOKUP(AF3,A10:S89,17,FALSE)</f>
      </c>
      <c r="AJ6" s="90">
        <f>VLOOKUP(AF3,A10:S89,8,FALSE)</f>
        <v>0</v>
      </c>
      <c r="AK6" s="91">
        <f>VLOOKUP(AF3,A10:S89,13,FALSE)</f>
        <v>0</v>
      </c>
      <c r="AM6" s="51"/>
      <c r="AN6" s="51"/>
      <c r="AO6" s="51"/>
    </row>
    <row r="7" spans="1:41" s="4" customFormat="1" ht="21" customHeight="1" thickBot="1">
      <c r="A7" s="10"/>
      <c r="B7" s="3"/>
      <c r="E7" s="136" t="s">
        <v>55</v>
      </c>
      <c r="F7" s="136"/>
      <c r="G7" s="136"/>
      <c r="H7" s="136"/>
      <c r="I7" s="136"/>
      <c r="J7" s="136"/>
      <c r="K7" s="30"/>
      <c r="L7" s="10"/>
      <c r="M7" s="30"/>
      <c r="N7" s="10"/>
      <c r="W7" s="54"/>
      <c r="X7" s="54"/>
      <c r="Y7" s="54"/>
      <c r="Z7" s="54"/>
      <c r="AA7" s="54"/>
      <c r="AB7" s="54"/>
      <c r="AC7" s="54"/>
      <c r="AD7" s="54"/>
      <c r="AF7" s="92"/>
      <c r="AH7" s="51"/>
      <c r="AI7" s="51"/>
      <c r="AJ7" s="51"/>
      <c r="AM7" s="51"/>
      <c r="AN7" s="51"/>
      <c r="AO7" s="51"/>
    </row>
    <row r="8" spans="1:41" s="4" customFormat="1" ht="15.75" customHeight="1" thickBot="1" thickTop="1">
      <c r="A8" s="10"/>
      <c r="B8" s="4">
        <f>COUNTA(B10:B89)</f>
        <v>0</v>
      </c>
      <c r="E8" s="124" t="s">
        <v>1</v>
      </c>
      <c r="F8" s="125"/>
      <c r="G8" s="125"/>
      <c r="H8" s="125"/>
      <c r="I8" s="125"/>
      <c r="J8" s="126"/>
      <c r="K8" s="127" t="s">
        <v>6</v>
      </c>
      <c r="L8" s="125"/>
      <c r="M8" s="125"/>
      <c r="N8" s="125"/>
      <c r="O8" s="125"/>
      <c r="P8" s="125"/>
      <c r="Q8" s="125"/>
      <c r="R8" s="126"/>
      <c r="S8" s="127" t="s">
        <v>9</v>
      </c>
      <c r="T8" s="125"/>
      <c r="U8" s="128"/>
      <c r="V8" s="75"/>
      <c r="W8" s="54"/>
      <c r="X8" s="54"/>
      <c r="Y8" s="54"/>
      <c r="Z8" s="54"/>
      <c r="AA8" s="54"/>
      <c r="AB8" s="54"/>
      <c r="AC8" s="54"/>
      <c r="AD8" s="54"/>
      <c r="AE8" s="1"/>
      <c r="AM8" s="51"/>
      <c r="AN8" s="51"/>
      <c r="AO8" s="51"/>
    </row>
    <row r="9" spans="1:41" s="4" customFormat="1" ht="72" customHeight="1" thickBot="1" thickTop="1">
      <c r="A9" s="10"/>
      <c r="B9" s="5" t="s">
        <v>2</v>
      </c>
      <c r="C9" s="8" t="s">
        <v>5</v>
      </c>
      <c r="D9" s="114" t="s">
        <v>52</v>
      </c>
      <c r="E9" s="6" t="s">
        <v>3</v>
      </c>
      <c r="F9" s="7" t="s">
        <v>4</v>
      </c>
      <c r="G9" s="7" t="s">
        <v>16</v>
      </c>
      <c r="H9" s="7" t="s">
        <v>47</v>
      </c>
      <c r="I9" s="7" t="s">
        <v>48</v>
      </c>
      <c r="J9" s="12" t="s">
        <v>0</v>
      </c>
      <c r="K9" s="31" t="s">
        <v>7</v>
      </c>
      <c r="L9" s="22" t="s">
        <v>18</v>
      </c>
      <c r="M9" s="32" t="s">
        <v>8</v>
      </c>
      <c r="N9" s="21" t="s">
        <v>18</v>
      </c>
      <c r="O9" s="26" t="s">
        <v>10</v>
      </c>
      <c r="P9" s="52" t="s">
        <v>21</v>
      </c>
      <c r="Q9" s="52" t="s">
        <v>22</v>
      </c>
      <c r="R9" s="79" t="s">
        <v>0</v>
      </c>
      <c r="S9" s="6" t="s">
        <v>15</v>
      </c>
      <c r="T9" s="98" t="s">
        <v>51</v>
      </c>
      <c r="U9" s="14" t="s">
        <v>0</v>
      </c>
      <c r="V9" s="76" t="s">
        <v>11</v>
      </c>
      <c r="W9" s="77" t="s">
        <v>23</v>
      </c>
      <c r="X9" s="77" t="s">
        <v>24</v>
      </c>
      <c r="Y9" s="77" t="s">
        <v>25</v>
      </c>
      <c r="Z9" s="77" t="s">
        <v>26</v>
      </c>
      <c r="AA9" s="77" t="s">
        <v>27</v>
      </c>
      <c r="AB9" s="77" t="s">
        <v>28</v>
      </c>
      <c r="AC9" s="77" t="s">
        <v>29</v>
      </c>
      <c r="AD9" s="77" t="s">
        <v>30</v>
      </c>
      <c r="AE9" s="78" t="s">
        <v>12</v>
      </c>
      <c r="AF9" s="15"/>
      <c r="AG9" s="16" t="s">
        <v>17</v>
      </c>
      <c r="AH9" s="17" t="str">
        <f>D6</f>
        <v>13U A Garçons</v>
      </c>
      <c r="AI9" s="15"/>
      <c r="AJ9" s="18"/>
      <c r="AM9" s="51"/>
      <c r="AN9" s="51"/>
      <c r="AO9" s="51"/>
    </row>
    <row r="10" spans="1:36" s="4" customFormat="1" ht="16.5" customHeight="1" thickTop="1">
      <c r="A10" s="10">
        <f aca="true" t="shared" si="0" ref="A10:A73">A9+1</f>
        <v>1</v>
      </c>
      <c r="B10" s="33"/>
      <c r="C10" s="34"/>
      <c r="D10" s="35"/>
      <c r="E10" s="36"/>
      <c r="F10" s="37"/>
      <c r="G10" s="37"/>
      <c r="H10" s="94"/>
      <c r="I10" s="94"/>
      <c r="J10" s="20">
        <f aca="true" t="shared" si="1" ref="J10:J41">VLOOKUP(E10,ZonesPoints,3,FALSE)+VLOOKUP(F10,ZonesPoints,3,FALSE)+VLOOKUP(G10,ZonesPoints,3,FALSE)+VLOOKUP(H10,ZonesPoints,3,FALSE)+VLOOKUP(I10,ZonesPoints,3,FALSE)</f>
        <v>0</v>
      </c>
      <c r="K10" s="43"/>
      <c r="L10" s="44"/>
      <c r="M10" s="45"/>
      <c r="N10" s="46"/>
      <c r="O10" s="23">
        <f aca="true" t="shared" si="2" ref="O10:O73">IF(P10=Q10,MIN(K10,M10),CHOOSE(MATCH(R10,P10:Q10),K10,M10))</f>
        <v>0</v>
      </c>
      <c r="P10" s="24">
        <f aca="true" t="shared" si="3" ref="P10:P41">IF(OR(K10="",K10=0),"",VLOOKUP(K10,TempsPoints,3,TRUE)-10*L10)</f>
      </c>
      <c r="Q10" s="24">
        <f aca="true" t="shared" si="4" ref="Q10:Q41">IF(OR(M10="",M10=0),"",VLOOKUP(M10,TempsPoints,3,TRUE)-10*N10)</f>
      </c>
      <c r="R10" s="25">
        <f aca="true" t="shared" si="5" ref="R10:R73">MAX(P10:Q10)</f>
        <v>0</v>
      </c>
      <c r="S10" s="99"/>
      <c r="T10" s="100"/>
      <c r="U10" s="95">
        <f aca="true" t="shared" si="6" ref="U10:U41">(S10*VLOOKUP("Plaque",LancerPoints,2,FALSE))+(T10*VLOOKUP("Centre",LancerPoints,2,FALSE))</f>
        <v>0</v>
      </c>
      <c r="V10" s="59">
        <f>U10+R10+J10</f>
        <v>0</v>
      </c>
      <c r="W10" s="55">
        <f>VALUE(COUNTIF(E10:I10,6)&amp;COUNTIF(E10:I10,5)&amp;COUNTIF(E10:I10,4)&amp;COUNTIF(E10:I10,3)&amp;COUNTIF(E10:I10,2)&amp;COUNTIF(E10:I10,1)&amp;(COUNTIF(E10:I10,0)+COUNTIF(E10:I10,""))&amp;TEXT(IF(ISERROR(LARGE(P10:Q10,2)),0,LARGE(P10:Q10,2)),"000"))</f>
        <v>5000</v>
      </c>
      <c r="X10" s="57">
        <f aca="true" t="shared" si="7" ref="X10:X73">RANK(W10,$W$10:$W$89,1)</f>
        <v>1</v>
      </c>
      <c r="Y10" s="55">
        <f>RANK(J10,$J$10:$J$89,1)</f>
        <v>1</v>
      </c>
      <c r="Z10" s="55">
        <f>RANK(U10,$U$10:$U$89,1)</f>
        <v>1</v>
      </c>
      <c r="AA10" s="55">
        <f>RANK(R10,$R$10:$R$89,1)</f>
        <v>1</v>
      </c>
      <c r="AB10" s="55">
        <f>Y10/100+Z10/10000+AA10/1000000</f>
        <v>0.010100999999999999</v>
      </c>
      <c r="AC10" s="55">
        <f>X10/100+AB10/100</f>
        <v>0.01010101</v>
      </c>
      <c r="AD10" s="55">
        <f>AC10+V10</f>
        <v>0.01010101</v>
      </c>
      <c r="AE10" s="27">
        <f>IF(V10=0,"",RANK(AD10,$AD$10:$AD$89,0))</f>
      </c>
      <c r="AF10" s="16">
        <f aca="true" t="shared" si="8" ref="AF10:AF18">IF(AE10=1,"1er:",IF(AE10=2,"2e:",IF(AE10=3,"3e:","")))</f>
      </c>
      <c r="AG10" s="18">
        <f aca="true" t="shared" si="9" ref="AG10:AG18">IF(AE10=1,C10,IF(AE10=2,C10,IF(AE10=3,C10,"")))</f>
      </c>
      <c r="AH10" s="18">
        <f aca="true" t="shared" si="10" ref="AH10:AH18">IF(AE10=1,B10,IF(AE10=2,B10,IF(AE10=3,B10,"")))</f>
      </c>
      <c r="AI10" s="18">
        <f aca="true" t="shared" si="11" ref="AI10:AI18">IF(AE10=1,"de",IF(AE10=2,"de",IF(AE10=3,"de","")))</f>
      </c>
      <c r="AJ10" s="18">
        <f aca="true" t="shared" si="12" ref="AJ10:AJ18">IF(AE10=1,D10,IF(AE10=2,D10,IF(AE10=3,D10,"")))</f>
      </c>
    </row>
    <row r="11" spans="1:36" s="4" customFormat="1" ht="16.5" customHeight="1">
      <c r="A11" s="10">
        <f t="shared" si="0"/>
        <v>2</v>
      </c>
      <c r="B11" s="38"/>
      <c r="C11" s="39"/>
      <c r="D11" s="40"/>
      <c r="E11" s="41"/>
      <c r="F11" s="42"/>
      <c r="G11" s="42"/>
      <c r="H11" s="42"/>
      <c r="I11" s="42"/>
      <c r="J11" s="13">
        <f t="shared" si="1"/>
        <v>0</v>
      </c>
      <c r="K11" s="47"/>
      <c r="L11" s="48"/>
      <c r="M11" s="49"/>
      <c r="N11" s="50"/>
      <c r="O11" s="23">
        <f t="shared" si="2"/>
        <v>0</v>
      </c>
      <c r="P11" s="24">
        <f t="shared" si="3"/>
      </c>
      <c r="Q11" s="24">
        <f t="shared" si="4"/>
      </c>
      <c r="R11" s="25">
        <f t="shared" si="5"/>
        <v>0</v>
      </c>
      <c r="S11" s="80"/>
      <c r="T11" s="81"/>
      <c r="U11" s="96">
        <f t="shared" si="6"/>
        <v>0</v>
      </c>
      <c r="V11" s="58">
        <f>U11+R11+J11</f>
        <v>0</v>
      </c>
      <c r="W11" s="56">
        <f aca="true" t="shared" si="13" ref="W11:W74">VALUE(COUNTIF(E11:I11,6)&amp;COUNTIF(E11:I11,5)&amp;COUNTIF(E11:I11,4)&amp;COUNTIF(E11:I11,3)&amp;COUNTIF(E11:I11,2)&amp;COUNTIF(E11:I11,1)&amp;(COUNTIF(E11:I11,0)+COUNTIF(E11:I11,""))&amp;TEXT(IF(ISERROR(LARGE(P11:Q11,2)),0,LARGE(P11:Q11,2)),"000"))</f>
        <v>5000</v>
      </c>
      <c r="X11" s="57">
        <f t="shared" si="7"/>
        <v>1</v>
      </c>
      <c r="Y11" s="56">
        <f>RANK(J11,$J$10:$J$89,1)</f>
        <v>1</v>
      </c>
      <c r="Z11" s="56">
        <f>RANK(U11,$U$10:$U$89,1)</f>
        <v>1</v>
      </c>
      <c r="AA11" s="56">
        <f>RANK(R11,$R$10:$R$89,1)</f>
        <v>1</v>
      </c>
      <c r="AB11" s="56">
        <f>Y11/100+Z11/10000+AA11/1000000</f>
        <v>0.010100999999999999</v>
      </c>
      <c r="AC11" s="56">
        <f>X11/100+AB11/100</f>
        <v>0.01010101</v>
      </c>
      <c r="AD11" s="56">
        <f>AC11+V11</f>
        <v>0.01010101</v>
      </c>
      <c r="AE11" s="28">
        <f>IF(V11=0,"",RANK(AD11,$AD$10:$AD$89,0))</f>
      </c>
      <c r="AF11" s="16">
        <f t="shared" si="8"/>
      </c>
      <c r="AG11" s="18">
        <f t="shared" si="9"/>
      </c>
      <c r="AH11" s="18">
        <f t="shared" si="10"/>
      </c>
      <c r="AI11" s="18">
        <f t="shared" si="11"/>
      </c>
      <c r="AJ11" s="18">
        <f t="shared" si="12"/>
      </c>
    </row>
    <row r="12" spans="1:36" s="4" customFormat="1" ht="16.5" customHeight="1">
      <c r="A12" s="10">
        <f t="shared" si="0"/>
        <v>3</v>
      </c>
      <c r="B12" s="38"/>
      <c r="C12" s="39"/>
      <c r="D12" s="40"/>
      <c r="E12" s="41"/>
      <c r="F12" s="42"/>
      <c r="G12" s="42"/>
      <c r="H12" s="42"/>
      <c r="I12" s="42"/>
      <c r="J12" s="13">
        <f t="shared" si="1"/>
        <v>0</v>
      </c>
      <c r="K12" s="47"/>
      <c r="L12" s="48"/>
      <c r="M12" s="49"/>
      <c r="N12" s="50"/>
      <c r="O12" s="23">
        <f t="shared" si="2"/>
        <v>0</v>
      </c>
      <c r="P12" s="24">
        <f t="shared" si="3"/>
      </c>
      <c r="Q12" s="24">
        <f t="shared" si="4"/>
      </c>
      <c r="R12" s="25">
        <f t="shared" si="5"/>
        <v>0</v>
      </c>
      <c r="S12" s="80"/>
      <c r="T12" s="81"/>
      <c r="U12" s="96">
        <f t="shared" si="6"/>
        <v>0</v>
      </c>
      <c r="V12" s="58">
        <f>U12+R12+J12</f>
        <v>0</v>
      </c>
      <c r="W12" s="56">
        <f t="shared" si="13"/>
        <v>5000</v>
      </c>
      <c r="X12" s="57">
        <f t="shared" si="7"/>
        <v>1</v>
      </c>
      <c r="Y12" s="56">
        <f>RANK(J12,$J$10:$J$89,1)</f>
        <v>1</v>
      </c>
      <c r="Z12" s="56">
        <f>RANK(U12,$U$10:$U$89,1)</f>
        <v>1</v>
      </c>
      <c r="AA12" s="56">
        <f>RANK(R12,$R$10:$R$89,1)</f>
        <v>1</v>
      </c>
      <c r="AB12" s="56">
        <f>Y12/100+Z12/10000+AA12/1000000</f>
        <v>0.010100999999999999</v>
      </c>
      <c r="AC12" s="56">
        <f>X12/100+AB12/100</f>
        <v>0.01010101</v>
      </c>
      <c r="AD12" s="56">
        <f>AC12+V12</f>
        <v>0.01010101</v>
      </c>
      <c r="AE12" s="28">
        <f>IF(V12=0,"",RANK(AD12,$AD$10:$AD$89,0))</f>
      </c>
      <c r="AF12" s="16">
        <f t="shared" si="8"/>
      </c>
      <c r="AG12" s="18">
        <f t="shared" si="9"/>
      </c>
      <c r="AH12" s="18">
        <f t="shared" si="10"/>
      </c>
      <c r="AI12" s="18">
        <f t="shared" si="11"/>
      </c>
      <c r="AJ12" s="18">
        <f t="shared" si="12"/>
      </c>
    </row>
    <row r="13" spans="1:36" s="4" customFormat="1" ht="16.5" customHeight="1">
      <c r="A13" s="10">
        <f t="shared" si="0"/>
        <v>4</v>
      </c>
      <c r="B13" s="38"/>
      <c r="C13" s="39"/>
      <c r="D13" s="40"/>
      <c r="E13" s="41"/>
      <c r="F13" s="42"/>
      <c r="G13" s="42"/>
      <c r="H13" s="42"/>
      <c r="I13" s="42"/>
      <c r="J13" s="13">
        <f t="shared" si="1"/>
        <v>0</v>
      </c>
      <c r="K13" s="47"/>
      <c r="L13" s="48"/>
      <c r="M13" s="49"/>
      <c r="N13" s="50"/>
      <c r="O13" s="23">
        <f t="shared" si="2"/>
        <v>0</v>
      </c>
      <c r="P13" s="24">
        <f t="shared" si="3"/>
      </c>
      <c r="Q13" s="24">
        <f t="shared" si="4"/>
      </c>
      <c r="R13" s="25">
        <f t="shared" si="5"/>
        <v>0</v>
      </c>
      <c r="S13" s="80"/>
      <c r="T13" s="81"/>
      <c r="U13" s="96">
        <f t="shared" si="6"/>
        <v>0</v>
      </c>
      <c r="V13" s="58">
        <f>U13+R13+J13</f>
        <v>0</v>
      </c>
      <c r="W13" s="56">
        <f t="shared" si="13"/>
        <v>5000</v>
      </c>
      <c r="X13" s="57">
        <f t="shared" si="7"/>
        <v>1</v>
      </c>
      <c r="Y13" s="56">
        <f>RANK(J13,$J$10:$J$89,1)</f>
        <v>1</v>
      </c>
      <c r="Z13" s="56">
        <f>RANK(U13,$U$10:$U$89,1)</f>
        <v>1</v>
      </c>
      <c r="AA13" s="56">
        <f>RANK(R13,$R$10:$R$89,1)</f>
        <v>1</v>
      </c>
      <c r="AB13" s="56">
        <f>Y13/100+Z13/10000+AA13/1000000</f>
        <v>0.010100999999999999</v>
      </c>
      <c r="AC13" s="56">
        <f>X13/100+AB13/100</f>
        <v>0.01010101</v>
      </c>
      <c r="AD13" s="56">
        <f>AC13+V13</f>
        <v>0.01010101</v>
      </c>
      <c r="AE13" s="28">
        <f>IF(V13=0,"",RANK(AD13,$AD$10:$AD$89,0))</f>
      </c>
      <c r="AF13" s="16">
        <f t="shared" si="8"/>
      </c>
      <c r="AG13" s="18">
        <f t="shared" si="9"/>
      </c>
      <c r="AH13" s="18">
        <f t="shared" si="10"/>
      </c>
      <c r="AI13" s="18">
        <f t="shared" si="11"/>
      </c>
      <c r="AJ13" s="18">
        <f t="shared" si="12"/>
      </c>
    </row>
    <row r="14" spans="1:49" s="4" customFormat="1" ht="16.5" customHeight="1">
      <c r="A14" s="10">
        <f t="shared" si="0"/>
        <v>5</v>
      </c>
      <c r="B14" s="38"/>
      <c r="C14" s="39"/>
      <c r="D14" s="40"/>
      <c r="E14" s="41"/>
      <c r="F14" s="42"/>
      <c r="G14" s="42"/>
      <c r="H14" s="42"/>
      <c r="I14" s="42"/>
      <c r="J14" s="13">
        <f t="shared" si="1"/>
        <v>0</v>
      </c>
      <c r="K14" s="47"/>
      <c r="L14" s="48"/>
      <c r="M14" s="49"/>
      <c r="N14" s="50"/>
      <c r="O14" s="23">
        <f t="shared" si="2"/>
        <v>0</v>
      </c>
      <c r="P14" s="24">
        <f t="shared" si="3"/>
      </c>
      <c r="Q14" s="24">
        <f t="shared" si="4"/>
      </c>
      <c r="R14" s="25">
        <f t="shared" si="5"/>
        <v>0</v>
      </c>
      <c r="S14" s="80"/>
      <c r="T14" s="81"/>
      <c r="U14" s="96">
        <f t="shared" si="6"/>
        <v>0</v>
      </c>
      <c r="V14" s="58">
        <f>U14+R14+J14</f>
        <v>0</v>
      </c>
      <c r="W14" s="56">
        <f t="shared" si="13"/>
        <v>5000</v>
      </c>
      <c r="X14" s="57">
        <f t="shared" si="7"/>
        <v>1</v>
      </c>
      <c r="Y14" s="56">
        <f>RANK(J14,$J$10:$J$89,1)</f>
        <v>1</v>
      </c>
      <c r="Z14" s="56">
        <f>RANK(U14,$U$10:$U$89,1)</f>
        <v>1</v>
      </c>
      <c r="AA14" s="56">
        <f>RANK(R14,$R$10:$R$89,1)</f>
        <v>1</v>
      </c>
      <c r="AB14" s="56">
        <f>Y14/100+Z14/10000+AA14/1000000</f>
        <v>0.010100999999999999</v>
      </c>
      <c r="AC14" s="56">
        <f>X14/100+AB14/100</f>
        <v>0.01010101</v>
      </c>
      <c r="AD14" s="56">
        <f>AC14+V14</f>
        <v>0.01010101</v>
      </c>
      <c r="AE14" s="28">
        <f>IF(V14=0,"",RANK(AD14,$AD$10:$AD$89,0))</f>
      </c>
      <c r="AF14" s="16">
        <f t="shared" si="8"/>
      </c>
      <c r="AG14" s="18">
        <f t="shared" si="9"/>
      </c>
      <c r="AH14" s="18">
        <f t="shared" si="10"/>
      </c>
      <c r="AI14" s="18">
        <f t="shared" si="11"/>
      </c>
      <c r="AJ14" s="18">
        <f t="shared" si="12"/>
      </c>
      <c r="AS14" s="119" t="str">
        <f>AG6&amp;" "&amp;AH6</f>
        <v> </v>
      </c>
      <c r="AT14" s="120"/>
      <c r="AU14" s="120"/>
      <c r="AV14" s="120"/>
      <c r="AW14" s="120"/>
    </row>
    <row r="15" spans="1:49" s="4" customFormat="1" ht="16.5" customHeight="1">
      <c r="A15" s="10">
        <f t="shared" si="0"/>
        <v>6</v>
      </c>
      <c r="B15" s="38"/>
      <c r="C15" s="39"/>
      <c r="D15" s="40"/>
      <c r="E15" s="41"/>
      <c r="F15" s="42"/>
      <c r="G15" s="42"/>
      <c r="H15" s="42"/>
      <c r="I15" s="42"/>
      <c r="J15" s="13">
        <f t="shared" si="1"/>
        <v>0</v>
      </c>
      <c r="K15" s="47"/>
      <c r="L15" s="48"/>
      <c r="M15" s="49"/>
      <c r="N15" s="50"/>
      <c r="O15" s="23">
        <f t="shared" si="2"/>
        <v>0</v>
      </c>
      <c r="P15" s="24">
        <f t="shared" si="3"/>
      </c>
      <c r="Q15" s="24">
        <f t="shared" si="4"/>
      </c>
      <c r="R15" s="25">
        <f t="shared" si="5"/>
        <v>0</v>
      </c>
      <c r="S15" s="80"/>
      <c r="T15" s="81"/>
      <c r="U15" s="96">
        <f t="shared" si="6"/>
        <v>0</v>
      </c>
      <c r="V15" s="58">
        <f aca="true" t="shared" si="14" ref="V15:V78">U15+R15+J15</f>
        <v>0</v>
      </c>
      <c r="W15" s="56">
        <f t="shared" si="13"/>
        <v>5000</v>
      </c>
      <c r="X15" s="57">
        <f t="shared" si="7"/>
        <v>1</v>
      </c>
      <c r="Y15" s="56">
        <f aca="true" t="shared" si="15" ref="Y15:Y78">RANK(J15,$J$10:$J$89,1)</f>
        <v>1</v>
      </c>
      <c r="Z15" s="56">
        <f aca="true" t="shared" si="16" ref="Z15:Z78">RANK(U15,$U$10:$U$89,1)</f>
        <v>1</v>
      </c>
      <c r="AA15" s="56">
        <f aca="true" t="shared" si="17" ref="AA15:AA78">RANK(R15,$R$10:$R$89,1)</f>
        <v>1</v>
      </c>
      <c r="AB15" s="56">
        <f aca="true" t="shared" si="18" ref="AB15:AB78">Y15/100+Z15/10000+AA15/1000000</f>
        <v>0.010100999999999999</v>
      </c>
      <c r="AC15" s="56">
        <f aca="true" t="shared" si="19" ref="AC15:AC78">X15/100+AB15/100</f>
        <v>0.01010101</v>
      </c>
      <c r="AD15" s="56">
        <f aca="true" t="shared" si="20" ref="AD15:AD78">AC15+V15</f>
        <v>0.01010101</v>
      </c>
      <c r="AE15" s="28">
        <f aca="true" t="shared" si="21" ref="AE15:AE78">IF(V15=0,"",RANK(AD15,$AD$10:$AD$89,0))</f>
      </c>
      <c r="AF15" s="16">
        <f t="shared" si="8"/>
      </c>
      <c r="AG15" s="18">
        <f t="shared" si="9"/>
      </c>
      <c r="AH15" s="18">
        <f t="shared" si="10"/>
      </c>
      <c r="AI15" s="18">
        <f t="shared" si="11"/>
      </c>
      <c r="AJ15" s="18">
        <f t="shared" si="12"/>
      </c>
      <c r="AS15" s="120"/>
      <c r="AT15" s="120"/>
      <c r="AU15" s="120"/>
      <c r="AV15" s="120"/>
      <c r="AW15" s="120"/>
    </row>
    <row r="16" spans="1:49" s="4" customFormat="1" ht="16.5" customHeight="1">
      <c r="A16" s="10">
        <f t="shared" si="0"/>
        <v>7</v>
      </c>
      <c r="B16" s="38"/>
      <c r="C16" s="39"/>
      <c r="D16" s="40"/>
      <c r="E16" s="41"/>
      <c r="F16" s="42"/>
      <c r="G16" s="42"/>
      <c r="H16" s="42"/>
      <c r="I16" s="42"/>
      <c r="J16" s="13">
        <f t="shared" si="1"/>
        <v>0</v>
      </c>
      <c r="K16" s="47"/>
      <c r="L16" s="48"/>
      <c r="M16" s="49"/>
      <c r="N16" s="50"/>
      <c r="O16" s="23">
        <f t="shared" si="2"/>
        <v>0</v>
      </c>
      <c r="P16" s="24">
        <f t="shared" si="3"/>
      </c>
      <c r="Q16" s="24">
        <f t="shared" si="4"/>
      </c>
      <c r="R16" s="25">
        <f t="shared" si="5"/>
        <v>0</v>
      </c>
      <c r="S16" s="80"/>
      <c r="T16" s="81"/>
      <c r="U16" s="96">
        <f t="shared" si="6"/>
        <v>0</v>
      </c>
      <c r="V16" s="58">
        <f t="shared" si="14"/>
        <v>0</v>
      </c>
      <c r="W16" s="56">
        <f t="shared" si="13"/>
        <v>5000</v>
      </c>
      <c r="X16" s="57">
        <f t="shared" si="7"/>
        <v>1</v>
      </c>
      <c r="Y16" s="56">
        <f t="shared" si="15"/>
        <v>1</v>
      </c>
      <c r="Z16" s="56">
        <f t="shared" si="16"/>
        <v>1</v>
      </c>
      <c r="AA16" s="56">
        <f t="shared" si="17"/>
        <v>1</v>
      </c>
      <c r="AB16" s="56">
        <f t="shared" si="18"/>
        <v>0.010100999999999999</v>
      </c>
      <c r="AC16" s="56">
        <f t="shared" si="19"/>
        <v>0.01010101</v>
      </c>
      <c r="AD16" s="56">
        <f t="shared" si="20"/>
        <v>0.01010101</v>
      </c>
      <c r="AE16" s="28">
        <f t="shared" si="21"/>
      </c>
      <c r="AF16" s="16">
        <f t="shared" si="8"/>
      </c>
      <c r="AG16" s="18">
        <f t="shared" si="9"/>
      </c>
      <c r="AH16" s="18">
        <f t="shared" si="10"/>
      </c>
      <c r="AI16" s="18">
        <f t="shared" si="11"/>
      </c>
      <c r="AJ16" s="18">
        <f t="shared" si="12"/>
      </c>
      <c r="AS16" s="120"/>
      <c r="AT16" s="120"/>
      <c r="AU16" s="120"/>
      <c r="AV16" s="120"/>
      <c r="AW16" s="120"/>
    </row>
    <row r="17" spans="1:36" s="4" customFormat="1" ht="16.5" customHeight="1">
      <c r="A17" s="10">
        <f t="shared" si="0"/>
        <v>8</v>
      </c>
      <c r="B17" s="38"/>
      <c r="C17" s="39"/>
      <c r="D17" s="40"/>
      <c r="E17" s="41"/>
      <c r="F17" s="42"/>
      <c r="G17" s="42"/>
      <c r="H17" s="42"/>
      <c r="I17" s="42"/>
      <c r="J17" s="13">
        <f t="shared" si="1"/>
        <v>0</v>
      </c>
      <c r="K17" s="47"/>
      <c r="L17" s="48"/>
      <c r="M17" s="49"/>
      <c r="N17" s="50"/>
      <c r="O17" s="23">
        <f t="shared" si="2"/>
        <v>0</v>
      </c>
      <c r="P17" s="24">
        <f t="shared" si="3"/>
      </c>
      <c r="Q17" s="24">
        <f t="shared" si="4"/>
      </c>
      <c r="R17" s="25">
        <f t="shared" si="5"/>
        <v>0</v>
      </c>
      <c r="S17" s="80"/>
      <c r="T17" s="81"/>
      <c r="U17" s="96">
        <f t="shared" si="6"/>
        <v>0</v>
      </c>
      <c r="V17" s="58">
        <f t="shared" si="14"/>
        <v>0</v>
      </c>
      <c r="W17" s="56">
        <f t="shared" si="13"/>
        <v>5000</v>
      </c>
      <c r="X17" s="57">
        <f t="shared" si="7"/>
        <v>1</v>
      </c>
      <c r="Y17" s="56">
        <f t="shared" si="15"/>
        <v>1</v>
      </c>
      <c r="Z17" s="56">
        <f t="shared" si="16"/>
        <v>1</v>
      </c>
      <c r="AA17" s="56">
        <f t="shared" si="17"/>
        <v>1</v>
      </c>
      <c r="AB17" s="56">
        <f t="shared" si="18"/>
        <v>0.010100999999999999</v>
      </c>
      <c r="AC17" s="56">
        <f t="shared" si="19"/>
        <v>0.01010101</v>
      </c>
      <c r="AD17" s="56">
        <f t="shared" si="20"/>
        <v>0.01010101</v>
      </c>
      <c r="AE17" s="28">
        <f t="shared" si="21"/>
      </c>
      <c r="AF17" s="16">
        <f t="shared" si="8"/>
      </c>
      <c r="AG17" s="18">
        <f t="shared" si="9"/>
      </c>
      <c r="AH17" s="18">
        <f t="shared" si="10"/>
      </c>
      <c r="AI17" s="18">
        <f t="shared" si="11"/>
      </c>
      <c r="AJ17" s="18">
        <f t="shared" si="12"/>
      </c>
    </row>
    <row r="18" spans="1:47" s="4" customFormat="1" ht="16.5" customHeight="1">
      <c r="A18" s="10">
        <f t="shared" si="0"/>
        <v>9</v>
      </c>
      <c r="B18" s="38"/>
      <c r="C18" s="39"/>
      <c r="D18" s="40"/>
      <c r="E18" s="41"/>
      <c r="F18" s="42"/>
      <c r="G18" s="42"/>
      <c r="H18" s="42"/>
      <c r="I18" s="42"/>
      <c r="J18" s="13">
        <f t="shared" si="1"/>
        <v>0</v>
      </c>
      <c r="K18" s="47"/>
      <c r="L18" s="48"/>
      <c r="M18" s="49"/>
      <c r="N18" s="50"/>
      <c r="O18" s="23">
        <f t="shared" si="2"/>
        <v>0</v>
      </c>
      <c r="P18" s="24">
        <f t="shared" si="3"/>
      </c>
      <c r="Q18" s="24">
        <f t="shared" si="4"/>
      </c>
      <c r="R18" s="25">
        <f t="shared" si="5"/>
        <v>0</v>
      </c>
      <c r="S18" s="80"/>
      <c r="T18" s="81"/>
      <c r="U18" s="96">
        <f t="shared" si="6"/>
        <v>0</v>
      </c>
      <c r="V18" s="58">
        <f t="shared" si="14"/>
        <v>0</v>
      </c>
      <c r="W18" s="56">
        <f t="shared" si="13"/>
        <v>5000</v>
      </c>
      <c r="X18" s="57">
        <f t="shared" si="7"/>
        <v>1</v>
      </c>
      <c r="Y18" s="56">
        <f t="shared" si="15"/>
        <v>1</v>
      </c>
      <c r="Z18" s="56">
        <f t="shared" si="16"/>
        <v>1</v>
      </c>
      <c r="AA18" s="56">
        <f t="shared" si="17"/>
        <v>1</v>
      </c>
      <c r="AB18" s="56">
        <f t="shared" si="18"/>
        <v>0.010100999999999999</v>
      </c>
      <c r="AC18" s="56">
        <f t="shared" si="19"/>
        <v>0.01010101</v>
      </c>
      <c r="AD18" s="56">
        <f t="shared" si="20"/>
        <v>0.01010101</v>
      </c>
      <c r="AE18" s="28">
        <f t="shared" si="21"/>
      </c>
      <c r="AF18" s="16">
        <f t="shared" si="8"/>
      </c>
      <c r="AG18" s="18">
        <f t="shared" si="9"/>
      </c>
      <c r="AH18" s="18">
        <f t="shared" si="10"/>
      </c>
      <c r="AI18" s="18">
        <f t="shared" si="11"/>
      </c>
      <c r="AJ18" s="18">
        <f t="shared" si="12"/>
      </c>
      <c r="AU18" s="117">
        <f>AI6</f>
      </c>
    </row>
    <row r="19" spans="1:47" s="4" customFormat="1" ht="16.5" customHeight="1">
      <c r="A19" s="10">
        <f t="shared" si="0"/>
        <v>10</v>
      </c>
      <c r="B19" s="38"/>
      <c r="C19" s="39"/>
      <c r="D19" s="40"/>
      <c r="E19" s="41"/>
      <c r="F19" s="42"/>
      <c r="G19" s="42"/>
      <c r="H19" s="42"/>
      <c r="I19" s="42"/>
      <c r="J19" s="13">
        <f t="shared" si="1"/>
        <v>0</v>
      </c>
      <c r="K19" s="47"/>
      <c r="L19" s="48"/>
      <c r="M19" s="49"/>
      <c r="N19" s="50"/>
      <c r="O19" s="23">
        <f t="shared" si="2"/>
        <v>0</v>
      </c>
      <c r="P19" s="24">
        <f t="shared" si="3"/>
      </c>
      <c r="Q19" s="24">
        <f t="shared" si="4"/>
      </c>
      <c r="R19" s="25">
        <f t="shared" si="5"/>
        <v>0</v>
      </c>
      <c r="S19" s="80"/>
      <c r="T19" s="81"/>
      <c r="U19" s="96">
        <f t="shared" si="6"/>
        <v>0</v>
      </c>
      <c r="V19" s="58">
        <f t="shared" si="14"/>
        <v>0</v>
      </c>
      <c r="W19" s="56">
        <f t="shared" si="13"/>
        <v>5000</v>
      </c>
      <c r="X19" s="57">
        <f t="shared" si="7"/>
        <v>1</v>
      </c>
      <c r="Y19" s="56">
        <f t="shared" si="15"/>
        <v>1</v>
      </c>
      <c r="Z19" s="56">
        <f t="shared" si="16"/>
        <v>1</v>
      </c>
      <c r="AA19" s="56">
        <f t="shared" si="17"/>
        <v>1</v>
      </c>
      <c r="AB19" s="56">
        <f t="shared" si="18"/>
        <v>0.010100999999999999</v>
      </c>
      <c r="AC19" s="56">
        <f t="shared" si="19"/>
        <v>0.01010101</v>
      </c>
      <c r="AD19" s="56">
        <f t="shared" si="20"/>
        <v>0.01010101</v>
      </c>
      <c r="AE19" s="28">
        <f t="shared" si="21"/>
      </c>
      <c r="AF19" s="16">
        <f aca="true" t="shared" si="22" ref="AF19:AF77">IF(AE19=1,"1er:",IF(AE19=2,"2e:",IF(AE19=3,"3e:","")))</f>
      </c>
      <c r="AG19" s="18">
        <f aca="true" t="shared" si="23" ref="AG19:AG77">IF(AE19=1,C19,IF(AE19=2,C19,IF(AE19=3,C19,"")))</f>
      </c>
      <c r="AH19" s="18">
        <f aca="true" t="shared" si="24" ref="AH19:AH77">IF(AE19=1,B19,IF(AE19=2,B19,IF(AE19=3,B19,"")))</f>
      </c>
      <c r="AI19" s="18">
        <f aca="true" t="shared" si="25" ref="AI19:AI77">IF(AE19=1,"de",IF(AE19=2,"de",IF(AE19=3,"de","")))</f>
      </c>
      <c r="AJ19" s="18">
        <f aca="true" t="shared" si="26" ref="AJ19:AJ77">IF(AE19=1,D19,IF(AE19=2,D19,IF(AE19=3,D19,"")))</f>
      </c>
      <c r="AU19" s="117"/>
    </row>
    <row r="20" spans="1:47" s="4" customFormat="1" ht="16.5" customHeight="1">
      <c r="A20" s="10">
        <f t="shared" si="0"/>
        <v>11</v>
      </c>
      <c r="B20" s="38"/>
      <c r="C20" s="39"/>
      <c r="D20" s="40"/>
      <c r="E20" s="41"/>
      <c r="F20" s="42"/>
      <c r="G20" s="42"/>
      <c r="H20" s="42"/>
      <c r="I20" s="42"/>
      <c r="J20" s="13">
        <f t="shared" si="1"/>
        <v>0</v>
      </c>
      <c r="K20" s="47"/>
      <c r="L20" s="48"/>
      <c r="M20" s="49"/>
      <c r="N20" s="50"/>
      <c r="O20" s="23">
        <f t="shared" si="2"/>
        <v>0</v>
      </c>
      <c r="P20" s="24">
        <f t="shared" si="3"/>
      </c>
      <c r="Q20" s="24">
        <f t="shared" si="4"/>
      </c>
      <c r="R20" s="25">
        <f t="shared" si="5"/>
        <v>0</v>
      </c>
      <c r="S20" s="80"/>
      <c r="T20" s="81"/>
      <c r="U20" s="96">
        <f t="shared" si="6"/>
        <v>0</v>
      </c>
      <c r="V20" s="58">
        <f t="shared" si="14"/>
        <v>0</v>
      </c>
      <c r="W20" s="56">
        <f t="shared" si="13"/>
        <v>5000</v>
      </c>
      <c r="X20" s="57">
        <f t="shared" si="7"/>
        <v>1</v>
      </c>
      <c r="Y20" s="56">
        <f t="shared" si="15"/>
        <v>1</v>
      </c>
      <c r="Z20" s="56">
        <f t="shared" si="16"/>
        <v>1</v>
      </c>
      <c r="AA20" s="56">
        <f t="shared" si="17"/>
        <v>1</v>
      </c>
      <c r="AB20" s="56">
        <f t="shared" si="18"/>
        <v>0.010100999999999999</v>
      </c>
      <c r="AC20" s="56">
        <f t="shared" si="19"/>
        <v>0.01010101</v>
      </c>
      <c r="AD20" s="56">
        <f t="shared" si="20"/>
        <v>0.01010101</v>
      </c>
      <c r="AE20" s="28">
        <f t="shared" si="21"/>
      </c>
      <c r="AF20" s="16">
        <f t="shared" si="22"/>
      </c>
      <c r="AG20" s="18">
        <f t="shared" si="23"/>
      </c>
      <c r="AH20" s="18">
        <f t="shared" si="24"/>
      </c>
      <c r="AI20" s="18">
        <f t="shared" si="25"/>
      </c>
      <c r="AJ20" s="18">
        <f t="shared" si="26"/>
      </c>
      <c r="AU20" s="118">
        <f>AJ6</f>
        <v>0</v>
      </c>
    </row>
    <row r="21" spans="1:47" s="4" customFormat="1" ht="16.5" customHeight="1">
      <c r="A21" s="10">
        <f t="shared" si="0"/>
        <v>12</v>
      </c>
      <c r="B21" s="38"/>
      <c r="C21" s="39"/>
      <c r="D21" s="40"/>
      <c r="E21" s="41"/>
      <c r="F21" s="42"/>
      <c r="G21" s="42"/>
      <c r="H21" s="42"/>
      <c r="I21" s="42"/>
      <c r="J21" s="13">
        <f t="shared" si="1"/>
        <v>0</v>
      </c>
      <c r="K21" s="47"/>
      <c r="L21" s="48"/>
      <c r="M21" s="49"/>
      <c r="N21" s="50"/>
      <c r="O21" s="23">
        <f t="shared" si="2"/>
        <v>0</v>
      </c>
      <c r="P21" s="24">
        <f t="shared" si="3"/>
      </c>
      <c r="Q21" s="24">
        <f t="shared" si="4"/>
      </c>
      <c r="R21" s="25">
        <f t="shared" si="5"/>
        <v>0</v>
      </c>
      <c r="S21" s="80"/>
      <c r="T21" s="81"/>
      <c r="U21" s="96">
        <f t="shared" si="6"/>
        <v>0</v>
      </c>
      <c r="V21" s="58">
        <f t="shared" si="14"/>
        <v>0</v>
      </c>
      <c r="W21" s="56">
        <f t="shared" si="13"/>
        <v>5000</v>
      </c>
      <c r="X21" s="57">
        <f t="shared" si="7"/>
        <v>1</v>
      </c>
      <c r="Y21" s="56">
        <f t="shared" si="15"/>
        <v>1</v>
      </c>
      <c r="Z21" s="56">
        <f t="shared" si="16"/>
        <v>1</v>
      </c>
      <c r="AA21" s="56">
        <f t="shared" si="17"/>
        <v>1</v>
      </c>
      <c r="AB21" s="56">
        <f t="shared" si="18"/>
        <v>0.010100999999999999</v>
      </c>
      <c r="AC21" s="56">
        <f t="shared" si="19"/>
        <v>0.01010101</v>
      </c>
      <c r="AD21" s="56">
        <f t="shared" si="20"/>
        <v>0.01010101</v>
      </c>
      <c r="AE21" s="28">
        <f t="shared" si="21"/>
      </c>
      <c r="AF21" s="16">
        <f t="shared" si="22"/>
      </c>
      <c r="AG21" s="18">
        <f t="shared" si="23"/>
      </c>
      <c r="AH21" s="18">
        <f t="shared" si="24"/>
      </c>
      <c r="AI21" s="18">
        <f t="shared" si="25"/>
      </c>
      <c r="AJ21" s="18">
        <f t="shared" si="26"/>
      </c>
      <c r="AU21" s="118"/>
    </row>
    <row r="22" spans="1:47" s="4" customFormat="1" ht="16.5" customHeight="1">
      <c r="A22" s="10">
        <f t="shared" si="0"/>
        <v>13</v>
      </c>
      <c r="B22" s="38"/>
      <c r="C22" s="39"/>
      <c r="D22" s="40"/>
      <c r="E22" s="41"/>
      <c r="F22" s="42"/>
      <c r="G22" s="42"/>
      <c r="H22" s="42"/>
      <c r="I22" s="42"/>
      <c r="J22" s="13">
        <f t="shared" si="1"/>
        <v>0</v>
      </c>
      <c r="K22" s="47"/>
      <c r="L22" s="48"/>
      <c r="M22" s="49"/>
      <c r="N22" s="50"/>
      <c r="O22" s="23">
        <f t="shared" si="2"/>
        <v>0</v>
      </c>
      <c r="P22" s="24">
        <f t="shared" si="3"/>
      </c>
      <c r="Q22" s="24">
        <f t="shared" si="4"/>
      </c>
      <c r="R22" s="25">
        <f t="shared" si="5"/>
        <v>0</v>
      </c>
      <c r="S22" s="80"/>
      <c r="T22" s="81"/>
      <c r="U22" s="96">
        <f t="shared" si="6"/>
        <v>0</v>
      </c>
      <c r="V22" s="58">
        <f t="shared" si="14"/>
        <v>0</v>
      </c>
      <c r="W22" s="56">
        <f t="shared" si="13"/>
        <v>5000</v>
      </c>
      <c r="X22" s="57">
        <f t="shared" si="7"/>
        <v>1</v>
      </c>
      <c r="Y22" s="56">
        <f t="shared" si="15"/>
        <v>1</v>
      </c>
      <c r="Z22" s="56">
        <f t="shared" si="16"/>
        <v>1</v>
      </c>
      <c r="AA22" s="56">
        <f t="shared" si="17"/>
        <v>1</v>
      </c>
      <c r="AB22" s="56">
        <f t="shared" si="18"/>
        <v>0.010100999999999999</v>
      </c>
      <c r="AC22" s="56">
        <f t="shared" si="19"/>
        <v>0.01010101</v>
      </c>
      <c r="AD22" s="56">
        <f t="shared" si="20"/>
        <v>0.01010101</v>
      </c>
      <c r="AE22" s="28">
        <f t="shared" si="21"/>
      </c>
      <c r="AF22" s="16">
        <f t="shared" si="22"/>
      </c>
      <c r="AG22" s="18">
        <f t="shared" si="23"/>
      </c>
      <c r="AH22" s="18">
        <f t="shared" si="24"/>
      </c>
      <c r="AI22" s="18">
        <f t="shared" si="25"/>
      </c>
      <c r="AJ22" s="18">
        <f t="shared" si="26"/>
      </c>
      <c r="AU22" s="118"/>
    </row>
    <row r="23" spans="1:47" s="4" customFormat="1" ht="16.5" customHeight="1">
      <c r="A23" s="10">
        <f t="shared" si="0"/>
        <v>14</v>
      </c>
      <c r="B23" s="38"/>
      <c r="C23" s="39"/>
      <c r="D23" s="40"/>
      <c r="E23" s="41"/>
      <c r="F23" s="42"/>
      <c r="G23" s="42"/>
      <c r="H23" s="42"/>
      <c r="I23" s="42"/>
      <c r="J23" s="13">
        <f t="shared" si="1"/>
        <v>0</v>
      </c>
      <c r="K23" s="47"/>
      <c r="L23" s="48"/>
      <c r="M23" s="49"/>
      <c r="N23" s="50"/>
      <c r="O23" s="23">
        <f t="shared" si="2"/>
        <v>0</v>
      </c>
      <c r="P23" s="24">
        <f t="shared" si="3"/>
      </c>
      <c r="Q23" s="24">
        <f t="shared" si="4"/>
      </c>
      <c r="R23" s="25">
        <f t="shared" si="5"/>
        <v>0</v>
      </c>
      <c r="S23" s="80"/>
      <c r="T23" s="81"/>
      <c r="U23" s="96">
        <f t="shared" si="6"/>
        <v>0</v>
      </c>
      <c r="V23" s="58">
        <f t="shared" si="14"/>
        <v>0</v>
      </c>
      <c r="W23" s="56">
        <f t="shared" si="13"/>
        <v>5000</v>
      </c>
      <c r="X23" s="57">
        <f t="shared" si="7"/>
        <v>1</v>
      </c>
      <c r="Y23" s="56">
        <f t="shared" si="15"/>
        <v>1</v>
      </c>
      <c r="Z23" s="56">
        <f t="shared" si="16"/>
        <v>1</v>
      </c>
      <c r="AA23" s="56">
        <f t="shared" si="17"/>
        <v>1</v>
      </c>
      <c r="AB23" s="56">
        <f t="shared" si="18"/>
        <v>0.010100999999999999</v>
      </c>
      <c r="AC23" s="56">
        <f t="shared" si="19"/>
        <v>0.01010101</v>
      </c>
      <c r="AD23" s="56">
        <f t="shared" si="20"/>
        <v>0.01010101</v>
      </c>
      <c r="AE23" s="28">
        <f t="shared" si="21"/>
      </c>
      <c r="AF23" s="16">
        <f t="shared" si="22"/>
      </c>
      <c r="AG23" s="18">
        <f t="shared" si="23"/>
      </c>
      <c r="AH23" s="18">
        <f t="shared" si="24"/>
      </c>
      <c r="AI23" s="18">
        <f t="shared" si="25"/>
      </c>
      <c r="AJ23" s="18">
        <f t="shared" si="26"/>
      </c>
      <c r="AU23" s="121" t="str">
        <f>INT(AK6)&amp;","&amp;ROUND((MOD(AK6,1)*100),2)</f>
        <v>0,0</v>
      </c>
    </row>
    <row r="24" spans="1:47" s="4" customFormat="1" ht="16.5" customHeight="1">
      <c r="A24" s="10">
        <f t="shared" si="0"/>
        <v>15</v>
      </c>
      <c r="B24" s="38"/>
      <c r="C24" s="39"/>
      <c r="D24" s="40"/>
      <c r="E24" s="41"/>
      <c r="F24" s="42"/>
      <c r="G24" s="42"/>
      <c r="H24" s="42"/>
      <c r="I24" s="42"/>
      <c r="J24" s="13">
        <f t="shared" si="1"/>
        <v>0</v>
      </c>
      <c r="K24" s="47"/>
      <c r="L24" s="48"/>
      <c r="M24" s="49"/>
      <c r="N24" s="50"/>
      <c r="O24" s="23">
        <f t="shared" si="2"/>
        <v>0</v>
      </c>
      <c r="P24" s="24">
        <f t="shared" si="3"/>
      </c>
      <c r="Q24" s="24">
        <f t="shared" si="4"/>
      </c>
      <c r="R24" s="25">
        <f t="shared" si="5"/>
        <v>0</v>
      </c>
      <c r="S24" s="80"/>
      <c r="T24" s="81"/>
      <c r="U24" s="96">
        <f t="shared" si="6"/>
        <v>0</v>
      </c>
      <c r="V24" s="58">
        <f t="shared" si="14"/>
        <v>0</v>
      </c>
      <c r="W24" s="56">
        <f t="shared" si="13"/>
        <v>5000</v>
      </c>
      <c r="X24" s="57">
        <f t="shared" si="7"/>
        <v>1</v>
      </c>
      <c r="Y24" s="56">
        <f t="shared" si="15"/>
        <v>1</v>
      </c>
      <c r="Z24" s="56">
        <f t="shared" si="16"/>
        <v>1</v>
      </c>
      <c r="AA24" s="56">
        <f t="shared" si="17"/>
        <v>1</v>
      </c>
      <c r="AB24" s="56">
        <f t="shared" si="18"/>
        <v>0.010100999999999999</v>
      </c>
      <c r="AC24" s="56">
        <f t="shared" si="19"/>
        <v>0.01010101</v>
      </c>
      <c r="AD24" s="56">
        <f t="shared" si="20"/>
        <v>0.01010101</v>
      </c>
      <c r="AE24" s="28">
        <f t="shared" si="21"/>
      </c>
      <c r="AF24" s="16">
        <f t="shared" si="22"/>
      </c>
      <c r="AG24" s="18">
        <f t="shared" si="23"/>
      </c>
      <c r="AH24" s="18">
        <f t="shared" si="24"/>
      </c>
      <c r="AI24" s="18">
        <f t="shared" si="25"/>
      </c>
      <c r="AJ24" s="18">
        <f t="shared" si="26"/>
      </c>
      <c r="AU24" s="122"/>
    </row>
    <row r="25" spans="1:36" s="4" customFormat="1" ht="16.5" customHeight="1">
      <c r="A25" s="10">
        <f t="shared" si="0"/>
        <v>16</v>
      </c>
      <c r="B25" s="38"/>
      <c r="C25" s="39"/>
      <c r="D25" s="40"/>
      <c r="E25" s="41"/>
      <c r="F25" s="42"/>
      <c r="G25" s="42"/>
      <c r="H25" s="42"/>
      <c r="I25" s="42"/>
      <c r="J25" s="13">
        <f t="shared" si="1"/>
        <v>0</v>
      </c>
      <c r="K25" s="47"/>
      <c r="L25" s="48"/>
      <c r="M25" s="49"/>
      <c r="N25" s="50"/>
      <c r="O25" s="23">
        <f t="shared" si="2"/>
        <v>0</v>
      </c>
      <c r="P25" s="24">
        <f t="shared" si="3"/>
      </c>
      <c r="Q25" s="24">
        <f t="shared" si="4"/>
      </c>
      <c r="R25" s="25">
        <f t="shared" si="5"/>
        <v>0</v>
      </c>
      <c r="S25" s="80"/>
      <c r="T25" s="81"/>
      <c r="U25" s="96">
        <f t="shared" si="6"/>
        <v>0</v>
      </c>
      <c r="V25" s="58">
        <f t="shared" si="14"/>
        <v>0</v>
      </c>
      <c r="W25" s="56">
        <f t="shared" si="13"/>
        <v>5000</v>
      </c>
      <c r="X25" s="57">
        <f t="shared" si="7"/>
        <v>1</v>
      </c>
      <c r="Y25" s="56">
        <f t="shared" si="15"/>
        <v>1</v>
      </c>
      <c r="Z25" s="56">
        <f t="shared" si="16"/>
        <v>1</v>
      </c>
      <c r="AA25" s="56">
        <f t="shared" si="17"/>
        <v>1</v>
      </c>
      <c r="AB25" s="56">
        <f t="shared" si="18"/>
        <v>0.010100999999999999</v>
      </c>
      <c r="AC25" s="56">
        <f t="shared" si="19"/>
        <v>0.01010101</v>
      </c>
      <c r="AD25" s="56">
        <f t="shared" si="20"/>
        <v>0.01010101</v>
      </c>
      <c r="AE25" s="28">
        <f t="shared" si="21"/>
      </c>
      <c r="AF25" s="16">
        <f t="shared" si="22"/>
      </c>
      <c r="AG25" s="18">
        <f t="shared" si="23"/>
      </c>
      <c r="AH25" s="18">
        <f t="shared" si="24"/>
      </c>
      <c r="AI25" s="18">
        <f t="shared" si="25"/>
      </c>
      <c r="AJ25" s="18">
        <f t="shared" si="26"/>
      </c>
    </row>
    <row r="26" spans="1:36" s="4" customFormat="1" ht="16.5" customHeight="1">
      <c r="A26" s="10">
        <f t="shared" si="0"/>
        <v>17</v>
      </c>
      <c r="B26" s="38"/>
      <c r="C26" s="39"/>
      <c r="D26" s="40"/>
      <c r="E26" s="41"/>
      <c r="F26" s="42"/>
      <c r="G26" s="42"/>
      <c r="H26" s="42"/>
      <c r="I26" s="42"/>
      <c r="J26" s="13">
        <f t="shared" si="1"/>
        <v>0</v>
      </c>
      <c r="K26" s="47"/>
      <c r="L26" s="48"/>
      <c r="M26" s="49"/>
      <c r="N26" s="50"/>
      <c r="O26" s="23">
        <f t="shared" si="2"/>
        <v>0</v>
      </c>
      <c r="P26" s="24">
        <f t="shared" si="3"/>
      </c>
      <c r="Q26" s="24">
        <f t="shared" si="4"/>
      </c>
      <c r="R26" s="25">
        <f t="shared" si="5"/>
        <v>0</v>
      </c>
      <c r="S26" s="80"/>
      <c r="T26" s="81"/>
      <c r="U26" s="96">
        <f t="shared" si="6"/>
        <v>0</v>
      </c>
      <c r="V26" s="58">
        <f t="shared" si="14"/>
        <v>0</v>
      </c>
      <c r="W26" s="56">
        <f t="shared" si="13"/>
        <v>5000</v>
      </c>
      <c r="X26" s="57">
        <f t="shared" si="7"/>
        <v>1</v>
      </c>
      <c r="Y26" s="56">
        <f t="shared" si="15"/>
        <v>1</v>
      </c>
      <c r="Z26" s="56">
        <f t="shared" si="16"/>
        <v>1</v>
      </c>
      <c r="AA26" s="56">
        <f t="shared" si="17"/>
        <v>1</v>
      </c>
      <c r="AB26" s="56">
        <f t="shared" si="18"/>
        <v>0.010100999999999999</v>
      </c>
      <c r="AC26" s="56">
        <f t="shared" si="19"/>
        <v>0.01010101</v>
      </c>
      <c r="AD26" s="56">
        <f t="shared" si="20"/>
        <v>0.01010101</v>
      </c>
      <c r="AE26" s="28">
        <f t="shared" si="21"/>
      </c>
      <c r="AF26" s="16">
        <f t="shared" si="22"/>
      </c>
      <c r="AG26" s="18">
        <f t="shared" si="23"/>
      </c>
      <c r="AH26" s="18">
        <f t="shared" si="24"/>
      </c>
      <c r="AI26" s="18">
        <f t="shared" si="25"/>
      </c>
      <c r="AJ26" s="18">
        <f t="shared" si="26"/>
      </c>
    </row>
    <row r="27" spans="1:36" s="4" customFormat="1" ht="16.5" customHeight="1">
      <c r="A27" s="10">
        <f t="shared" si="0"/>
        <v>18</v>
      </c>
      <c r="B27" s="38"/>
      <c r="C27" s="39"/>
      <c r="D27" s="40"/>
      <c r="E27" s="41"/>
      <c r="F27" s="42"/>
      <c r="G27" s="42"/>
      <c r="H27" s="42"/>
      <c r="I27" s="42"/>
      <c r="J27" s="13">
        <f t="shared" si="1"/>
        <v>0</v>
      </c>
      <c r="K27" s="47"/>
      <c r="L27" s="48"/>
      <c r="M27" s="49"/>
      <c r="N27" s="50"/>
      <c r="O27" s="23">
        <f t="shared" si="2"/>
        <v>0</v>
      </c>
      <c r="P27" s="24">
        <f t="shared" si="3"/>
      </c>
      <c r="Q27" s="24">
        <f t="shared" si="4"/>
      </c>
      <c r="R27" s="25">
        <f t="shared" si="5"/>
        <v>0</v>
      </c>
      <c r="S27" s="80"/>
      <c r="T27" s="81"/>
      <c r="U27" s="96">
        <f t="shared" si="6"/>
        <v>0</v>
      </c>
      <c r="V27" s="58">
        <f t="shared" si="14"/>
        <v>0</v>
      </c>
      <c r="W27" s="56">
        <f t="shared" si="13"/>
        <v>5000</v>
      </c>
      <c r="X27" s="57">
        <f t="shared" si="7"/>
        <v>1</v>
      </c>
      <c r="Y27" s="56">
        <f t="shared" si="15"/>
        <v>1</v>
      </c>
      <c r="Z27" s="56">
        <f t="shared" si="16"/>
        <v>1</v>
      </c>
      <c r="AA27" s="56">
        <f t="shared" si="17"/>
        <v>1</v>
      </c>
      <c r="AB27" s="56">
        <f t="shared" si="18"/>
        <v>0.010100999999999999</v>
      </c>
      <c r="AC27" s="56">
        <f t="shared" si="19"/>
        <v>0.01010101</v>
      </c>
      <c r="AD27" s="56">
        <f t="shared" si="20"/>
        <v>0.01010101</v>
      </c>
      <c r="AE27" s="28">
        <f t="shared" si="21"/>
      </c>
      <c r="AF27" s="16">
        <f t="shared" si="22"/>
      </c>
      <c r="AG27" s="18">
        <f t="shared" si="23"/>
      </c>
      <c r="AH27" s="18">
        <f t="shared" si="24"/>
      </c>
      <c r="AI27" s="18">
        <f t="shared" si="25"/>
      </c>
      <c r="AJ27" s="18">
        <f t="shared" si="26"/>
      </c>
    </row>
    <row r="28" spans="1:36" s="4" customFormat="1" ht="16.5" customHeight="1">
      <c r="A28" s="10">
        <f t="shared" si="0"/>
        <v>19</v>
      </c>
      <c r="B28" s="38"/>
      <c r="C28" s="39"/>
      <c r="D28" s="40"/>
      <c r="E28" s="41"/>
      <c r="F28" s="42"/>
      <c r="G28" s="42"/>
      <c r="H28" s="42"/>
      <c r="I28" s="42"/>
      <c r="J28" s="13">
        <f t="shared" si="1"/>
        <v>0</v>
      </c>
      <c r="K28" s="47"/>
      <c r="L28" s="48"/>
      <c r="M28" s="49"/>
      <c r="N28" s="50"/>
      <c r="O28" s="23">
        <f t="shared" si="2"/>
        <v>0</v>
      </c>
      <c r="P28" s="24">
        <f t="shared" si="3"/>
      </c>
      <c r="Q28" s="24">
        <f t="shared" si="4"/>
      </c>
      <c r="R28" s="25">
        <f t="shared" si="5"/>
        <v>0</v>
      </c>
      <c r="S28" s="80"/>
      <c r="T28" s="81"/>
      <c r="U28" s="96">
        <f t="shared" si="6"/>
        <v>0</v>
      </c>
      <c r="V28" s="58">
        <f t="shared" si="14"/>
        <v>0</v>
      </c>
      <c r="W28" s="56">
        <f t="shared" si="13"/>
        <v>5000</v>
      </c>
      <c r="X28" s="57">
        <f t="shared" si="7"/>
        <v>1</v>
      </c>
      <c r="Y28" s="56">
        <f t="shared" si="15"/>
        <v>1</v>
      </c>
      <c r="Z28" s="56">
        <f t="shared" si="16"/>
        <v>1</v>
      </c>
      <c r="AA28" s="56">
        <f t="shared" si="17"/>
        <v>1</v>
      </c>
      <c r="AB28" s="56">
        <f t="shared" si="18"/>
        <v>0.010100999999999999</v>
      </c>
      <c r="AC28" s="56">
        <f t="shared" si="19"/>
        <v>0.01010101</v>
      </c>
      <c r="AD28" s="56">
        <f t="shared" si="20"/>
        <v>0.01010101</v>
      </c>
      <c r="AE28" s="28">
        <f t="shared" si="21"/>
      </c>
      <c r="AF28" s="16">
        <f t="shared" si="22"/>
      </c>
      <c r="AG28" s="18">
        <f t="shared" si="23"/>
      </c>
      <c r="AH28" s="18">
        <f t="shared" si="24"/>
      </c>
      <c r="AI28" s="18">
        <f t="shared" si="25"/>
      </c>
      <c r="AJ28" s="18">
        <f t="shared" si="26"/>
      </c>
    </row>
    <row r="29" spans="1:36" s="4" customFormat="1" ht="16.5" customHeight="1">
      <c r="A29" s="10">
        <f t="shared" si="0"/>
        <v>20</v>
      </c>
      <c r="B29" s="38"/>
      <c r="C29" s="39"/>
      <c r="D29" s="40"/>
      <c r="E29" s="41"/>
      <c r="F29" s="42"/>
      <c r="G29" s="42"/>
      <c r="H29" s="42"/>
      <c r="I29" s="42"/>
      <c r="J29" s="13">
        <f t="shared" si="1"/>
        <v>0</v>
      </c>
      <c r="K29" s="47"/>
      <c r="L29" s="48"/>
      <c r="M29" s="49"/>
      <c r="N29" s="50"/>
      <c r="O29" s="23">
        <f t="shared" si="2"/>
        <v>0</v>
      </c>
      <c r="P29" s="24">
        <f t="shared" si="3"/>
      </c>
      <c r="Q29" s="24">
        <f t="shared" si="4"/>
      </c>
      <c r="R29" s="25">
        <f t="shared" si="5"/>
        <v>0</v>
      </c>
      <c r="S29" s="80"/>
      <c r="T29" s="81"/>
      <c r="U29" s="96">
        <f t="shared" si="6"/>
        <v>0</v>
      </c>
      <c r="V29" s="58">
        <f t="shared" si="14"/>
        <v>0</v>
      </c>
      <c r="W29" s="56">
        <f t="shared" si="13"/>
        <v>5000</v>
      </c>
      <c r="X29" s="57">
        <f t="shared" si="7"/>
        <v>1</v>
      </c>
      <c r="Y29" s="56">
        <f t="shared" si="15"/>
        <v>1</v>
      </c>
      <c r="Z29" s="56">
        <f t="shared" si="16"/>
        <v>1</v>
      </c>
      <c r="AA29" s="56">
        <f t="shared" si="17"/>
        <v>1</v>
      </c>
      <c r="AB29" s="56">
        <f t="shared" si="18"/>
        <v>0.010100999999999999</v>
      </c>
      <c r="AC29" s="56">
        <f t="shared" si="19"/>
        <v>0.01010101</v>
      </c>
      <c r="AD29" s="56">
        <f t="shared" si="20"/>
        <v>0.01010101</v>
      </c>
      <c r="AE29" s="28">
        <f t="shared" si="21"/>
      </c>
      <c r="AF29" s="16">
        <f t="shared" si="22"/>
      </c>
      <c r="AG29" s="18">
        <f t="shared" si="23"/>
      </c>
      <c r="AH29" s="18">
        <f t="shared" si="24"/>
      </c>
      <c r="AI29" s="18">
        <f t="shared" si="25"/>
      </c>
      <c r="AJ29" s="18">
        <f t="shared" si="26"/>
      </c>
    </row>
    <row r="30" spans="1:36" s="4" customFormat="1" ht="16.5" customHeight="1">
      <c r="A30" s="10">
        <f t="shared" si="0"/>
        <v>21</v>
      </c>
      <c r="B30" s="38"/>
      <c r="C30" s="39"/>
      <c r="D30" s="40"/>
      <c r="E30" s="41"/>
      <c r="F30" s="42"/>
      <c r="G30" s="42"/>
      <c r="H30" s="42"/>
      <c r="I30" s="42"/>
      <c r="J30" s="13">
        <f t="shared" si="1"/>
        <v>0</v>
      </c>
      <c r="K30" s="47"/>
      <c r="L30" s="48"/>
      <c r="M30" s="49"/>
      <c r="N30" s="50"/>
      <c r="O30" s="23">
        <f t="shared" si="2"/>
        <v>0</v>
      </c>
      <c r="P30" s="24">
        <f t="shared" si="3"/>
      </c>
      <c r="Q30" s="24">
        <f t="shared" si="4"/>
      </c>
      <c r="R30" s="25">
        <f t="shared" si="5"/>
        <v>0</v>
      </c>
      <c r="S30" s="80"/>
      <c r="T30" s="81"/>
      <c r="U30" s="96">
        <f t="shared" si="6"/>
        <v>0</v>
      </c>
      <c r="V30" s="58">
        <f t="shared" si="14"/>
        <v>0</v>
      </c>
      <c r="W30" s="56">
        <f t="shared" si="13"/>
        <v>5000</v>
      </c>
      <c r="X30" s="57">
        <f t="shared" si="7"/>
        <v>1</v>
      </c>
      <c r="Y30" s="56">
        <f t="shared" si="15"/>
        <v>1</v>
      </c>
      <c r="Z30" s="56">
        <f t="shared" si="16"/>
        <v>1</v>
      </c>
      <c r="AA30" s="56">
        <f t="shared" si="17"/>
        <v>1</v>
      </c>
      <c r="AB30" s="56">
        <f t="shared" si="18"/>
        <v>0.010100999999999999</v>
      </c>
      <c r="AC30" s="56">
        <f t="shared" si="19"/>
        <v>0.01010101</v>
      </c>
      <c r="AD30" s="56">
        <f t="shared" si="20"/>
        <v>0.01010101</v>
      </c>
      <c r="AE30" s="28">
        <f t="shared" si="21"/>
      </c>
      <c r="AF30" s="16">
        <f t="shared" si="22"/>
      </c>
      <c r="AG30" s="18">
        <f t="shared" si="23"/>
      </c>
      <c r="AH30" s="18">
        <f t="shared" si="24"/>
      </c>
      <c r="AI30" s="18">
        <f t="shared" si="25"/>
      </c>
      <c r="AJ30" s="18">
        <f t="shared" si="26"/>
      </c>
    </row>
    <row r="31" spans="1:36" s="4" customFormat="1" ht="16.5" customHeight="1">
      <c r="A31" s="10">
        <f t="shared" si="0"/>
        <v>22</v>
      </c>
      <c r="B31" s="38"/>
      <c r="C31" s="39"/>
      <c r="D31" s="40"/>
      <c r="E31" s="41"/>
      <c r="F31" s="42"/>
      <c r="G31" s="42"/>
      <c r="H31" s="42"/>
      <c r="I31" s="42"/>
      <c r="J31" s="13">
        <f t="shared" si="1"/>
        <v>0</v>
      </c>
      <c r="K31" s="47"/>
      <c r="L31" s="48"/>
      <c r="M31" s="49"/>
      <c r="N31" s="50"/>
      <c r="O31" s="23">
        <f t="shared" si="2"/>
        <v>0</v>
      </c>
      <c r="P31" s="24">
        <f t="shared" si="3"/>
      </c>
      <c r="Q31" s="24">
        <f t="shared" si="4"/>
      </c>
      <c r="R31" s="25">
        <f t="shared" si="5"/>
        <v>0</v>
      </c>
      <c r="S31" s="80"/>
      <c r="T31" s="81"/>
      <c r="U31" s="96">
        <f t="shared" si="6"/>
        <v>0</v>
      </c>
      <c r="V31" s="58">
        <f t="shared" si="14"/>
        <v>0</v>
      </c>
      <c r="W31" s="56">
        <f t="shared" si="13"/>
        <v>5000</v>
      </c>
      <c r="X31" s="57">
        <f t="shared" si="7"/>
        <v>1</v>
      </c>
      <c r="Y31" s="56">
        <f t="shared" si="15"/>
        <v>1</v>
      </c>
      <c r="Z31" s="56">
        <f t="shared" si="16"/>
        <v>1</v>
      </c>
      <c r="AA31" s="56">
        <f t="shared" si="17"/>
        <v>1</v>
      </c>
      <c r="AB31" s="56">
        <f t="shared" si="18"/>
        <v>0.010100999999999999</v>
      </c>
      <c r="AC31" s="56">
        <f t="shared" si="19"/>
        <v>0.01010101</v>
      </c>
      <c r="AD31" s="56">
        <f t="shared" si="20"/>
        <v>0.01010101</v>
      </c>
      <c r="AE31" s="28">
        <f t="shared" si="21"/>
      </c>
      <c r="AF31" s="16">
        <f t="shared" si="22"/>
      </c>
      <c r="AG31" s="18">
        <f t="shared" si="23"/>
      </c>
      <c r="AH31" s="18">
        <f t="shared" si="24"/>
      </c>
      <c r="AI31" s="18">
        <f t="shared" si="25"/>
      </c>
      <c r="AJ31" s="18">
        <f t="shared" si="26"/>
      </c>
    </row>
    <row r="32" spans="1:36" s="4" customFormat="1" ht="16.5" customHeight="1">
      <c r="A32" s="10">
        <f t="shared" si="0"/>
        <v>23</v>
      </c>
      <c r="B32" s="38"/>
      <c r="C32" s="39"/>
      <c r="D32" s="40"/>
      <c r="E32" s="41"/>
      <c r="F32" s="42"/>
      <c r="G32" s="42"/>
      <c r="H32" s="42"/>
      <c r="I32" s="42"/>
      <c r="J32" s="13">
        <f t="shared" si="1"/>
        <v>0</v>
      </c>
      <c r="K32" s="47"/>
      <c r="L32" s="48"/>
      <c r="M32" s="49"/>
      <c r="N32" s="50"/>
      <c r="O32" s="23">
        <f t="shared" si="2"/>
        <v>0</v>
      </c>
      <c r="P32" s="24">
        <f t="shared" si="3"/>
      </c>
      <c r="Q32" s="24">
        <f t="shared" si="4"/>
      </c>
      <c r="R32" s="25">
        <f t="shared" si="5"/>
        <v>0</v>
      </c>
      <c r="S32" s="80"/>
      <c r="T32" s="81"/>
      <c r="U32" s="96">
        <f t="shared" si="6"/>
        <v>0</v>
      </c>
      <c r="V32" s="58">
        <f t="shared" si="14"/>
        <v>0</v>
      </c>
      <c r="W32" s="56">
        <f t="shared" si="13"/>
        <v>5000</v>
      </c>
      <c r="X32" s="57">
        <f t="shared" si="7"/>
        <v>1</v>
      </c>
      <c r="Y32" s="56">
        <f t="shared" si="15"/>
        <v>1</v>
      </c>
      <c r="Z32" s="56">
        <f t="shared" si="16"/>
        <v>1</v>
      </c>
      <c r="AA32" s="56">
        <f t="shared" si="17"/>
        <v>1</v>
      </c>
      <c r="AB32" s="56">
        <f t="shared" si="18"/>
        <v>0.010100999999999999</v>
      </c>
      <c r="AC32" s="56">
        <f t="shared" si="19"/>
        <v>0.01010101</v>
      </c>
      <c r="AD32" s="56">
        <f t="shared" si="20"/>
        <v>0.01010101</v>
      </c>
      <c r="AE32" s="28">
        <f t="shared" si="21"/>
      </c>
      <c r="AF32" s="16">
        <f t="shared" si="22"/>
      </c>
      <c r="AG32" s="18">
        <f t="shared" si="23"/>
      </c>
      <c r="AH32" s="18">
        <f t="shared" si="24"/>
      </c>
      <c r="AI32" s="18">
        <f t="shared" si="25"/>
      </c>
      <c r="AJ32" s="18">
        <f t="shared" si="26"/>
      </c>
    </row>
    <row r="33" spans="1:36" s="4" customFormat="1" ht="16.5" customHeight="1">
      <c r="A33" s="10">
        <f t="shared" si="0"/>
        <v>24</v>
      </c>
      <c r="B33" s="38"/>
      <c r="C33" s="39"/>
      <c r="D33" s="40"/>
      <c r="E33" s="41"/>
      <c r="F33" s="42"/>
      <c r="G33" s="42"/>
      <c r="H33" s="42"/>
      <c r="I33" s="42"/>
      <c r="J33" s="13">
        <f t="shared" si="1"/>
        <v>0</v>
      </c>
      <c r="K33" s="47"/>
      <c r="L33" s="48"/>
      <c r="M33" s="49"/>
      <c r="N33" s="50"/>
      <c r="O33" s="23">
        <f t="shared" si="2"/>
        <v>0</v>
      </c>
      <c r="P33" s="24">
        <f t="shared" si="3"/>
      </c>
      <c r="Q33" s="24">
        <f t="shared" si="4"/>
      </c>
      <c r="R33" s="25">
        <f t="shared" si="5"/>
        <v>0</v>
      </c>
      <c r="S33" s="80"/>
      <c r="T33" s="81"/>
      <c r="U33" s="96">
        <f t="shared" si="6"/>
        <v>0</v>
      </c>
      <c r="V33" s="58">
        <f t="shared" si="14"/>
        <v>0</v>
      </c>
      <c r="W33" s="56">
        <f t="shared" si="13"/>
        <v>5000</v>
      </c>
      <c r="X33" s="57">
        <f t="shared" si="7"/>
        <v>1</v>
      </c>
      <c r="Y33" s="56">
        <f t="shared" si="15"/>
        <v>1</v>
      </c>
      <c r="Z33" s="56">
        <f t="shared" si="16"/>
        <v>1</v>
      </c>
      <c r="AA33" s="56">
        <f t="shared" si="17"/>
        <v>1</v>
      </c>
      <c r="AB33" s="56">
        <f t="shared" si="18"/>
        <v>0.010100999999999999</v>
      </c>
      <c r="AC33" s="56">
        <f t="shared" si="19"/>
        <v>0.01010101</v>
      </c>
      <c r="AD33" s="56">
        <f t="shared" si="20"/>
        <v>0.01010101</v>
      </c>
      <c r="AE33" s="28">
        <f t="shared" si="21"/>
      </c>
      <c r="AF33" s="16">
        <f t="shared" si="22"/>
      </c>
      <c r="AG33" s="18">
        <f t="shared" si="23"/>
      </c>
      <c r="AH33" s="18">
        <f t="shared" si="24"/>
      </c>
      <c r="AI33" s="18">
        <f t="shared" si="25"/>
      </c>
      <c r="AJ33" s="18">
        <f t="shared" si="26"/>
      </c>
    </row>
    <row r="34" spans="1:36" s="4" customFormat="1" ht="16.5" customHeight="1">
      <c r="A34" s="10">
        <f t="shared" si="0"/>
        <v>25</v>
      </c>
      <c r="B34" s="38"/>
      <c r="C34" s="39"/>
      <c r="D34" s="40"/>
      <c r="E34" s="41"/>
      <c r="F34" s="42"/>
      <c r="G34" s="42"/>
      <c r="H34" s="42"/>
      <c r="I34" s="42"/>
      <c r="J34" s="13">
        <f t="shared" si="1"/>
        <v>0</v>
      </c>
      <c r="K34" s="47"/>
      <c r="L34" s="48"/>
      <c r="M34" s="49"/>
      <c r="N34" s="50"/>
      <c r="O34" s="23">
        <f t="shared" si="2"/>
        <v>0</v>
      </c>
      <c r="P34" s="24">
        <f t="shared" si="3"/>
      </c>
      <c r="Q34" s="24">
        <f t="shared" si="4"/>
      </c>
      <c r="R34" s="25">
        <f t="shared" si="5"/>
        <v>0</v>
      </c>
      <c r="S34" s="80"/>
      <c r="T34" s="81"/>
      <c r="U34" s="96">
        <f t="shared" si="6"/>
        <v>0</v>
      </c>
      <c r="V34" s="58">
        <f t="shared" si="14"/>
        <v>0</v>
      </c>
      <c r="W34" s="56">
        <f t="shared" si="13"/>
        <v>5000</v>
      </c>
      <c r="X34" s="57">
        <f t="shared" si="7"/>
        <v>1</v>
      </c>
      <c r="Y34" s="56">
        <f t="shared" si="15"/>
        <v>1</v>
      </c>
      <c r="Z34" s="56">
        <f t="shared" si="16"/>
        <v>1</v>
      </c>
      <c r="AA34" s="56">
        <f t="shared" si="17"/>
        <v>1</v>
      </c>
      <c r="AB34" s="56">
        <f t="shared" si="18"/>
        <v>0.010100999999999999</v>
      </c>
      <c r="AC34" s="56">
        <f t="shared" si="19"/>
        <v>0.01010101</v>
      </c>
      <c r="AD34" s="56">
        <f t="shared" si="20"/>
        <v>0.01010101</v>
      </c>
      <c r="AE34" s="28">
        <f t="shared" si="21"/>
      </c>
      <c r="AF34" s="16">
        <f t="shared" si="22"/>
      </c>
      <c r="AG34" s="18">
        <f t="shared" si="23"/>
      </c>
      <c r="AH34" s="18">
        <f t="shared" si="24"/>
      </c>
      <c r="AI34" s="18">
        <f t="shared" si="25"/>
      </c>
      <c r="AJ34" s="18">
        <f t="shared" si="26"/>
      </c>
    </row>
    <row r="35" spans="1:36" s="4" customFormat="1" ht="16.5" customHeight="1">
      <c r="A35" s="10">
        <f t="shared" si="0"/>
        <v>26</v>
      </c>
      <c r="B35" s="38"/>
      <c r="C35" s="39"/>
      <c r="D35" s="40"/>
      <c r="E35" s="41"/>
      <c r="F35" s="42"/>
      <c r="G35" s="42"/>
      <c r="H35" s="42"/>
      <c r="I35" s="42"/>
      <c r="J35" s="13">
        <f t="shared" si="1"/>
        <v>0</v>
      </c>
      <c r="K35" s="47"/>
      <c r="L35" s="48"/>
      <c r="M35" s="49"/>
      <c r="N35" s="50"/>
      <c r="O35" s="23">
        <f t="shared" si="2"/>
        <v>0</v>
      </c>
      <c r="P35" s="24">
        <f t="shared" si="3"/>
      </c>
      <c r="Q35" s="24">
        <f t="shared" si="4"/>
      </c>
      <c r="R35" s="25">
        <f t="shared" si="5"/>
        <v>0</v>
      </c>
      <c r="S35" s="80"/>
      <c r="T35" s="81"/>
      <c r="U35" s="96">
        <f t="shared" si="6"/>
        <v>0</v>
      </c>
      <c r="V35" s="58">
        <f t="shared" si="14"/>
        <v>0</v>
      </c>
      <c r="W35" s="56">
        <f t="shared" si="13"/>
        <v>5000</v>
      </c>
      <c r="X35" s="57">
        <f t="shared" si="7"/>
        <v>1</v>
      </c>
      <c r="Y35" s="56">
        <f t="shared" si="15"/>
        <v>1</v>
      </c>
      <c r="Z35" s="56">
        <f t="shared" si="16"/>
        <v>1</v>
      </c>
      <c r="AA35" s="56">
        <f t="shared" si="17"/>
        <v>1</v>
      </c>
      <c r="AB35" s="56">
        <f t="shared" si="18"/>
        <v>0.010100999999999999</v>
      </c>
      <c r="AC35" s="56">
        <f t="shared" si="19"/>
        <v>0.01010101</v>
      </c>
      <c r="AD35" s="56">
        <f t="shared" si="20"/>
        <v>0.01010101</v>
      </c>
      <c r="AE35" s="28">
        <f t="shared" si="21"/>
      </c>
      <c r="AF35" s="16">
        <f t="shared" si="22"/>
      </c>
      <c r="AG35" s="18">
        <f t="shared" si="23"/>
      </c>
      <c r="AH35" s="18">
        <f t="shared" si="24"/>
      </c>
      <c r="AI35" s="18">
        <f t="shared" si="25"/>
      </c>
      <c r="AJ35" s="18">
        <f t="shared" si="26"/>
      </c>
    </row>
    <row r="36" spans="1:36" s="4" customFormat="1" ht="16.5" customHeight="1">
      <c r="A36" s="10">
        <f t="shared" si="0"/>
        <v>27</v>
      </c>
      <c r="B36" s="38"/>
      <c r="C36" s="39"/>
      <c r="D36" s="40"/>
      <c r="E36" s="41"/>
      <c r="F36" s="42"/>
      <c r="G36" s="42"/>
      <c r="H36" s="42"/>
      <c r="I36" s="42"/>
      <c r="J36" s="13">
        <f t="shared" si="1"/>
        <v>0</v>
      </c>
      <c r="K36" s="47"/>
      <c r="L36" s="48"/>
      <c r="M36" s="49"/>
      <c r="N36" s="50"/>
      <c r="O36" s="23">
        <f t="shared" si="2"/>
        <v>0</v>
      </c>
      <c r="P36" s="24">
        <f t="shared" si="3"/>
      </c>
      <c r="Q36" s="24">
        <f t="shared" si="4"/>
      </c>
      <c r="R36" s="25">
        <f t="shared" si="5"/>
        <v>0</v>
      </c>
      <c r="S36" s="80"/>
      <c r="T36" s="81"/>
      <c r="U36" s="96">
        <f t="shared" si="6"/>
        <v>0</v>
      </c>
      <c r="V36" s="58">
        <f t="shared" si="14"/>
        <v>0</v>
      </c>
      <c r="W36" s="56">
        <f t="shared" si="13"/>
        <v>5000</v>
      </c>
      <c r="X36" s="57">
        <f t="shared" si="7"/>
        <v>1</v>
      </c>
      <c r="Y36" s="56">
        <f t="shared" si="15"/>
        <v>1</v>
      </c>
      <c r="Z36" s="56">
        <f t="shared" si="16"/>
        <v>1</v>
      </c>
      <c r="AA36" s="56">
        <f t="shared" si="17"/>
        <v>1</v>
      </c>
      <c r="AB36" s="56">
        <f t="shared" si="18"/>
        <v>0.010100999999999999</v>
      </c>
      <c r="AC36" s="56">
        <f t="shared" si="19"/>
        <v>0.01010101</v>
      </c>
      <c r="AD36" s="56">
        <f t="shared" si="20"/>
        <v>0.01010101</v>
      </c>
      <c r="AE36" s="28">
        <f t="shared" si="21"/>
      </c>
      <c r="AF36" s="16">
        <f t="shared" si="22"/>
      </c>
      <c r="AG36" s="18">
        <f t="shared" si="23"/>
      </c>
      <c r="AH36" s="18">
        <f t="shared" si="24"/>
      </c>
      <c r="AI36" s="18">
        <f t="shared" si="25"/>
      </c>
      <c r="AJ36" s="18">
        <f t="shared" si="26"/>
      </c>
    </row>
    <row r="37" spans="1:36" s="4" customFormat="1" ht="16.5" customHeight="1">
      <c r="A37" s="10">
        <f t="shared" si="0"/>
        <v>28</v>
      </c>
      <c r="B37" s="38"/>
      <c r="C37" s="39"/>
      <c r="D37" s="40"/>
      <c r="E37" s="41"/>
      <c r="F37" s="42"/>
      <c r="G37" s="42"/>
      <c r="H37" s="42"/>
      <c r="I37" s="42"/>
      <c r="J37" s="13">
        <f t="shared" si="1"/>
        <v>0</v>
      </c>
      <c r="K37" s="47"/>
      <c r="L37" s="48"/>
      <c r="M37" s="49"/>
      <c r="N37" s="50"/>
      <c r="O37" s="23">
        <f t="shared" si="2"/>
        <v>0</v>
      </c>
      <c r="P37" s="24">
        <f t="shared" si="3"/>
      </c>
      <c r="Q37" s="24">
        <f t="shared" si="4"/>
      </c>
      <c r="R37" s="25">
        <f t="shared" si="5"/>
        <v>0</v>
      </c>
      <c r="S37" s="80"/>
      <c r="T37" s="81"/>
      <c r="U37" s="96">
        <f t="shared" si="6"/>
        <v>0</v>
      </c>
      <c r="V37" s="58">
        <f t="shared" si="14"/>
        <v>0</v>
      </c>
      <c r="W37" s="56">
        <f t="shared" si="13"/>
        <v>5000</v>
      </c>
      <c r="X37" s="57">
        <f t="shared" si="7"/>
        <v>1</v>
      </c>
      <c r="Y37" s="56">
        <f t="shared" si="15"/>
        <v>1</v>
      </c>
      <c r="Z37" s="56">
        <f t="shared" si="16"/>
        <v>1</v>
      </c>
      <c r="AA37" s="56">
        <f t="shared" si="17"/>
        <v>1</v>
      </c>
      <c r="AB37" s="56">
        <f t="shared" si="18"/>
        <v>0.010100999999999999</v>
      </c>
      <c r="AC37" s="56">
        <f t="shared" si="19"/>
        <v>0.01010101</v>
      </c>
      <c r="AD37" s="56">
        <f t="shared" si="20"/>
        <v>0.01010101</v>
      </c>
      <c r="AE37" s="28">
        <f t="shared" si="21"/>
      </c>
      <c r="AF37" s="16">
        <f t="shared" si="22"/>
      </c>
      <c r="AG37" s="18">
        <f t="shared" si="23"/>
      </c>
      <c r="AH37" s="18">
        <f t="shared" si="24"/>
      </c>
      <c r="AI37" s="18">
        <f t="shared" si="25"/>
      </c>
      <c r="AJ37" s="18">
        <f t="shared" si="26"/>
      </c>
    </row>
    <row r="38" spans="1:36" s="4" customFormat="1" ht="16.5" customHeight="1">
      <c r="A38" s="10">
        <f t="shared" si="0"/>
        <v>29</v>
      </c>
      <c r="B38" s="38"/>
      <c r="C38" s="39"/>
      <c r="D38" s="40"/>
      <c r="E38" s="41"/>
      <c r="F38" s="42"/>
      <c r="G38" s="42"/>
      <c r="H38" s="42"/>
      <c r="I38" s="42"/>
      <c r="J38" s="13">
        <f t="shared" si="1"/>
        <v>0</v>
      </c>
      <c r="K38" s="47"/>
      <c r="L38" s="48"/>
      <c r="M38" s="49"/>
      <c r="N38" s="50"/>
      <c r="O38" s="23">
        <f t="shared" si="2"/>
        <v>0</v>
      </c>
      <c r="P38" s="24">
        <f t="shared" si="3"/>
      </c>
      <c r="Q38" s="24">
        <f t="shared" si="4"/>
      </c>
      <c r="R38" s="25">
        <f t="shared" si="5"/>
        <v>0</v>
      </c>
      <c r="S38" s="80"/>
      <c r="T38" s="81"/>
      <c r="U38" s="96">
        <f t="shared" si="6"/>
        <v>0</v>
      </c>
      <c r="V38" s="58">
        <f t="shared" si="14"/>
        <v>0</v>
      </c>
      <c r="W38" s="56">
        <f t="shared" si="13"/>
        <v>5000</v>
      </c>
      <c r="X38" s="57">
        <f t="shared" si="7"/>
        <v>1</v>
      </c>
      <c r="Y38" s="56">
        <f t="shared" si="15"/>
        <v>1</v>
      </c>
      <c r="Z38" s="56">
        <f t="shared" si="16"/>
        <v>1</v>
      </c>
      <c r="AA38" s="56">
        <f t="shared" si="17"/>
        <v>1</v>
      </c>
      <c r="AB38" s="56">
        <f t="shared" si="18"/>
        <v>0.010100999999999999</v>
      </c>
      <c r="AC38" s="56">
        <f t="shared" si="19"/>
        <v>0.01010101</v>
      </c>
      <c r="AD38" s="56">
        <f t="shared" si="20"/>
        <v>0.01010101</v>
      </c>
      <c r="AE38" s="28">
        <f t="shared" si="21"/>
      </c>
      <c r="AF38" s="16">
        <f t="shared" si="22"/>
      </c>
      <c r="AG38" s="18">
        <f t="shared" si="23"/>
      </c>
      <c r="AH38" s="18">
        <f t="shared" si="24"/>
      </c>
      <c r="AI38" s="18">
        <f t="shared" si="25"/>
      </c>
      <c r="AJ38" s="18">
        <f t="shared" si="26"/>
      </c>
    </row>
    <row r="39" spans="1:36" s="4" customFormat="1" ht="16.5" customHeight="1">
      <c r="A39" s="10">
        <f t="shared" si="0"/>
        <v>30</v>
      </c>
      <c r="B39" s="38"/>
      <c r="C39" s="39"/>
      <c r="D39" s="40"/>
      <c r="E39" s="41"/>
      <c r="F39" s="42"/>
      <c r="G39" s="42"/>
      <c r="H39" s="42"/>
      <c r="I39" s="42"/>
      <c r="J39" s="13">
        <f t="shared" si="1"/>
        <v>0</v>
      </c>
      <c r="K39" s="47"/>
      <c r="L39" s="48"/>
      <c r="M39" s="49"/>
      <c r="N39" s="50"/>
      <c r="O39" s="23">
        <f t="shared" si="2"/>
        <v>0</v>
      </c>
      <c r="P39" s="24">
        <f t="shared" si="3"/>
      </c>
      <c r="Q39" s="24">
        <f t="shared" si="4"/>
      </c>
      <c r="R39" s="25">
        <f t="shared" si="5"/>
        <v>0</v>
      </c>
      <c r="S39" s="80"/>
      <c r="T39" s="81"/>
      <c r="U39" s="96">
        <f t="shared" si="6"/>
        <v>0</v>
      </c>
      <c r="V39" s="58">
        <f t="shared" si="14"/>
        <v>0</v>
      </c>
      <c r="W39" s="56">
        <f t="shared" si="13"/>
        <v>5000</v>
      </c>
      <c r="X39" s="57">
        <f t="shared" si="7"/>
        <v>1</v>
      </c>
      <c r="Y39" s="56">
        <f t="shared" si="15"/>
        <v>1</v>
      </c>
      <c r="Z39" s="56">
        <f t="shared" si="16"/>
        <v>1</v>
      </c>
      <c r="AA39" s="56">
        <f t="shared" si="17"/>
        <v>1</v>
      </c>
      <c r="AB39" s="56">
        <f t="shared" si="18"/>
        <v>0.010100999999999999</v>
      </c>
      <c r="AC39" s="56">
        <f t="shared" si="19"/>
        <v>0.01010101</v>
      </c>
      <c r="AD39" s="56">
        <f t="shared" si="20"/>
        <v>0.01010101</v>
      </c>
      <c r="AE39" s="28">
        <f t="shared" si="21"/>
      </c>
      <c r="AF39" s="16">
        <f t="shared" si="22"/>
      </c>
      <c r="AG39" s="18">
        <f t="shared" si="23"/>
      </c>
      <c r="AH39" s="18">
        <f t="shared" si="24"/>
      </c>
      <c r="AI39" s="18">
        <f t="shared" si="25"/>
      </c>
      <c r="AJ39" s="18">
        <f t="shared" si="26"/>
      </c>
    </row>
    <row r="40" spans="1:36" s="4" customFormat="1" ht="16.5" customHeight="1">
      <c r="A40" s="10">
        <f t="shared" si="0"/>
        <v>31</v>
      </c>
      <c r="B40" s="38"/>
      <c r="C40" s="39"/>
      <c r="D40" s="40"/>
      <c r="E40" s="41"/>
      <c r="F40" s="42"/>
      <c r="G40" s="42"/>
      <c r="H40" s="42"/>
      <c r="I40" s="42"/>
      <c r="J40" s="13">
        <f t="shared" si="1"/>
        <v>0</v>
      </c>
      <c r="K40" s="47"/>
      <c r="L40" s="48"/>
      <c r="M40" s="49"/>
      <c r="N40" s="50"/>
      <c r="O40" s="23">
        <f t="shared" si="2"/>
        <v>0</v>
      </c>
      <c r="P40" s="24">
        <f t="shared" si="3"/>
      </c>
      <c r="Q40" s="24">
        <f t="shared" si="4"/>
      </c>
      <c r="R40" s="25">
        <f t="shared" si="5"/>
        <v>0</v>
      </c>
      <c r="S40" s="80"/>
      <c r="T40" s="81"/>
      <c r="U40" s="96">
        <f t="shared" si="6"/>
        <v>0</v>
      </c>
      <c r="V40" s="58">
        <f t="shared" si="14"/>
        <v>0</v>
      </c>
      <c r="W40" s="56">
        <f t="shared" si="13"/>
        <v>5000</v>
      </c>
      <c r="X40" s="57">
        <f t="shared" si="7"/>
        <v>1</v>
      </c>
      <c r="Y40" s="56">
        <f t="shared" si="15"/>
        <v>1</v>
      </c>
      <c r="Z40" s="56">
        <f t="shared" si="16"/>
        <v>1</v>
      </c>
      <c r="AA40" s="56">
        <f t="shared" si="17"/>
        <v>1</v>
      </c>
      <c r="AB40" s="56">
        <f t="shared" si="18"/>
        <v>0.010100999999999999</v>
      </c>
      <c r="AC40" s="56">
        <f t="shared" si="19"/>
        <v>0.01010101</v>
      </c>
      <c r="AD40" s="56">
        <f t="shared" si="20"/>
        <v>0.01010101</v>
      </c>
      <c r="AE40" s="28">
        <f t="shared" si="21"/>
      </c>
      <c r="AF40" s="16">
        <f t="shared" si="22"/>
      </c>
      <c r="AG40" s="18">
        <f t="shared" si="23"/>
      </c>
      <c r="AH40" s="18">
        <f t="shared" si="24"/>
      </c>
      <c r="AI40" s="18">
        <f t="shared" si="25"/>
      </c>
      <c r="AJ40" s="18">
        <f t="shared" si="26"/>
      </c>
    </row>
    <row r="41" spans="1:36" s="4" customFormat="1" ht="16.5" customHeight="1">
      <c r="A41" s="10">
        <f t="shared" si="0"/>
        <v>32</v>
      </c>
      <c r="B41" s="38"/>
      <c r="C41" s="39"/>
      <c r="D41" s="40"/>
      <c r="E41" s="41"/>
      <c r="F41" s="42"/>
      <c r="G41" s="42"/>
      <c r="H41" s="42"/>
      <c r="I41" s="42"/>
      <c r="J41" s="13">
        <f t="shared" si="1"/>
        <v>0</v>
      </c>
      <c r="K41" s="47"/>
      <c r="L41" s="48"/>
      <c r="M41" s="49"/>
      <c r="N41" s="50"/>
      <c r="O41" s="23">
        <f t="shared" si="2"/>
        <v>0</v>
      </c>
      <c r="P41" s="24">
        <f t="shared" si="3"/>
      </c>
      <c r="Q41" s="24">
        <f t="shared" si="4"/>
      </c>
      <c r="R41" s="25">
        <f t="shared" si="5"/>
        <v>0</v>
      </c>
      <c r="S41" s="80"/>
      <c r="T41" s="81"/>
      <c r="U41" s="96">
        <f t="shared" si="6"/>
        <v>0</v>
      </c>
      <c r="V41" s="58">
        <f t="shared" si="14"/>
        <v>0</v>
      </c>
      <c r="W41" s="56">
        <f t="shared" si="13"/>
        <v>5000</v>
      </c>
      <c r="X41" s="57">
        <f t="shared" si="7"/>
        <v>1</v>
      </c>
      <c r="Y41" s="56">
        <f t="shared" si="15"/>
        <v>1</v>
      </c>
      <c r="Z41" s="56">
        <f t="shared" si="16"/>
        <v>1</v>
      </c>
      <c r="AA41" s="56">
        <f t="shared" si="17"/>
        <v>1</v>
      </c>
      <c r="AB41" s="56">
        <f t="shared" si="18"/>
        <v>0.010100999999999999</v>
      </c>
      <c r="AC41" s="56">
        <f t="shared" si="19"/>
        <v>0.01010101</v>
      </c>
      <c r="AD41" s="56">
        <f t="shared" si="20"/>
        <v>0.01010101</v>
      </c>
      <c r="AE41" s="28">
        <f t="shared" si="21"/>
      </c>
      <c r="AF41" s="16">
        <f t="shared" si="22"/>
      </c>
      <c r="AG41" s="18">
        <f t="shared" si="23"/>
      </c>
      <c r="AH41" s="18">
        <f t="shared" si="24"/>
      </c>
      <c r="AI41" s="18">
        <f t="shared" si="25"/>
      </c>
      <c r="AJ41" s="18">
        <f t="shared" si="26"/>
      </c>
    </row>
    <row r="42" spans="1:36" s="4" customFormat="1" ht="16.5" customHeight="1">
      <c r="A42" s="10">
        <f t="shared" si="0"/>
        <v>33</v>
      </c>
      <c r="B42" s="38"/>
      <c r="C42" s="39"/>
      <c r="D42" s="40"/>
      <c r="E42" s="41"/>
      <c r="F42" s="42"/>
      <c r="G42" s="42"/>
      <c r="H42" s="42"/>
      <c r="I42" s="42"/>
      <c r="J42" s="13">
        <f aca="true" t="shared" si="27" ref="J42:J73">VLOOKUP(E42,ZonesPoints,3,FALSE)+VLOOKUP(F42,ZonesPoints,3,FALSE)+VLOOKUP(G42,ZonesPoints,3,FALSE)+VLOOKUP(H42,ZonesPoints,3,FALSE)+VLOOKUP(I42,ZonesPoints,3,FALSE)</f>
        <v>0</v>
      </c>
      <c r="K42" s="47"/>
      <c r="L42" s="48"/>
      <c r="M42" s="49"/>
      <c r="N42" s="50"/>
      <c r="O42" s="23">
        <f t="shared" si="2"/>
        <v>0</v>
      </c>
      <c r="P42" s="24">
        <f aca="true" t="shared" si="28" ref="P42:P73">IF(OR(K42="",K42=0),"",VLOOKUP(K42,TempsPoints,3,TRUE)-10*L42)</f>
      </c>
      <c r="Q42" s="24">
        <f aca="true" t="shared" si="29" ref="Q42:Q73">IF(OR(M42="",M42=0),"",VLOOKUP(M42,TempsPoints,3,TRUE)-10*N42)</f>
      </c>
      <c r="R42" s="25">
        <f t="shared" si="5"/>
        <v>0</v>
      </c>
      <c r="S42" s="80"/>
      <c r="T42" s="81"/>
      <c r="U42" s="96">
        <f aca="true" t="shared" si="30" ref="U42:U73">(S42*VLOOKUP("Plaque",LancerPoints,2,FALSE))+(T42*VLOOKUP("Centre",LancerPoints,2,FALSE))</f>
        <v>0</v>
      </c>
      <c r="V42" s="58">
        <f t="shared" si="14"/>
        <v>0</v>
      </c>
      <c r="W42" s="56">
        <f t="shared" si="13"/>
        <v>5000</v>
      </c>
      <c r="X42" s="57">
        <f t="shared" si="7"/>
        <v>1</v>
      </c>
      <c r="Y42" s="56">
        <f t="shared" si="15"/>
        <v>1</v>
      </c>
      <c r="Z42" s="56">
        <f t="shared" si="16"/>
        <v>1</v>
      </c>
      <c r="AA42" s="56">
        <f t="shared" si="17"/>
        <v>1</v>
      </c>
      <c r="AB42" s="56">
        <f t="shared" si="18"/>
        <v>0.010100999999999999</v>
      </c>
      <c r="AC42" s="56">
        <f t="shared" si="19"/>
        <v>0.01010101</v>
      </c>
      <c r="AD42" s="56">
        <f t="shared" si="20"/>
        <v>0.01010101</v>
      </c>
      <c r="AE42" s="28">
        <f t="shared" si="21"/>
      </c>
      <c r="AF42" s="16">
        <f t="shared" si="22"/>
      </c>
      <c r="AG42" s="18">
        <f t="shared" si="23"/>
      </c>
      <c r="AH42" s="18">
        <f t="shared" si="24"/>
      </c>
      <c r="AI42" s="18">
        <f t="shared" si="25"/>
      </c>
      <c r="AJ42" s="18">
        <f t="shared" si="26"/>
      </c>
    </row>
    <row r="43" spans="1:36" s="4" customFormat="1" ht="16.5" customHeight="1">
      <c r="A43" s="10">
        <f t="shared" si="0"/>
        <v>34</v>
      </c>
      <c r="B43" s="38"/>
      <c r="C43" s="39"/>
      <c r="D43" s="40"/>
      <c r="E43" s="41"/>
      <c r="F43" s="42"/>
      <c r="G43" s="42"/>
      <c r="H43" s="42"/>
      <c r="I43" s="42"/>
      <c r="J43" s="13">
        <f t="shared" si="27"/>
        <v>0</v>
      </c>
      <c r="K43" s="47"/>
      <c r="L43" s="48"/>
      <c r="M43" s="49"/>
      <c r="N43" s="50"/>
      <c r="O43" s="23">
        <f t="shared" si="2"/>
        <v>0</v>
      </c>
      <c r="P43" s="24">
        <f t="shared" si="28"/>
      </c>
      <c r="Q43" s="24">
        <f t="shared" si="29"/>
      </c>
      <c r="R43" s="25">
        <f t="shared" si="5"/>
        <v>0</v>
      </c>
      <c r="S43" s="80"/>
      <c r="T43" s="81"/>
      <c r="U43" s="96">
        <f t="shared" si="30"/>
        <v>0</v>
      </c>
      <c r="V43" s="58">
        <f t="shared" si="14"/>
        <v>0</v>
      </c>
      <c r="W43" s="56">
        <f t="shared" si="13"/>
        <v>5000</v>
      </c>
      <c r="X43" s="57">
        <f t="shared" si="7"/>
        <v>1</v>
      </c>
      <c r="Y43" s="56">
        <f t="shared" si="15"/>
        <v>1</v>
      </c>
      <c r="Z43" s="56">
        <f t="shared" si="16"/>
        <v>1</v>
      </c>
      <c r="AA43" s="56">
        <f t="shared" si="17"/>
        <v>1</v>
      </c>
      <c r="AB43" s="56">
        <f t="shared" si="18"/>
        <v>0.010100999999999999</v>
      </c>
      <c r="AC43" s="56">
        <f t="shared" si="19"/>
        <v>0.01010101</v>
      </c>
      <c r="AD43" s="56">
        <f t="shared" si="20"/>
        <v>0.01010101</v>
      </c>
      <c r="AE43" s="28">
        <f t="shared" si="21"/>
      </c>
      <c r="AF43" s="16">
        <f t="shared" si="22"/>
      </c>
      <c r="AG43" s="18">
        <f t="shared" si="23"/>
      </c>
      <c r="AH43" s="18">
        <f t="shared" si="24"/>
      </c>
      <c r="AI43" s="18">
        <f t="shared" si="25"/>
      </c>
      <c r="AJ43" s="18">
        <f t="shared" si="26"/>
      </c>
    </row>
    <row r="44" spans="1:36" s="4" customFormat="1" ht="16.5" customHeight="1">
      <c r="A44" s="10">
        <f t="shared" si="0"/>
        <v>35</v>
      </c>
      <c r="B44" s="38"/>
      <c r="C44" s="39"/>
      <c r="D44" s="40"/>
      <c r="E44" s="41"/>
      <c r="F44" s="42"/>
      <c r="G44" s="42"/>
      <c r="H44" s="42"/>
      <c r="I44" s="42"/>
      <c r="J44" s="13">
        <f t="shared" si="27"/>
        <v>0</v>
      </c>
      <c r="K44" s="47"/>
      <c r="L44" s="48"/>
      <c r="M44" s="49"/>
      <c r="N44" s="50"/>
      <c r="O44" s="23">
        <f t="shared" si="2"/>
        <v>0</v>
      </c>
      <c r="P44" s="24">
        <f t="shared" si="28"/>
      </c>
      <c r="Q44" s="24">
        <f t="shared" si="29"/>
      </c>
      <c r="R44" s="25">
        <f t="shared" si="5"/>
        <v>0</v>
      </c>
      <c r="S44" s="80"/>
      <c r="T44" s="81"/>
      <c r="U44" s="96">
        <f t="shared" si="30"/>
        <v>0</v>
      </c>
      <c r="V44" s="58">
        <f t="shared" si="14"/>
        <v>0</v>
      </c>
      <c r="W44" s="56">
        <f t="shared" si="13"/>
        <v>5000</v>
      </c>
      <c r="X44" s="57">
        <f t="shared" si="7"/>
        <v>1</v>
      </c>
      <c r="Y44" s="56">
        <f t="shared" si="15"/>
        <v>1</v>
      </c>
      <c r="Z44" s="56">
        <f t="shared" si="16"/>
        <v>1</v>
      </c>
      <c r="AA44" s="56">
        <f t="shared" si="17"/>
        <v>1</v>
      </c>
      <c r="AB44" s="56">
        <f t="shared" si="18"/>
        <v>0.010100999999999999</v>
      </c>
      <c r="AC44" s="56">
        <f t="shared" si="19"/>
        <v>0.01010101</v>
      </c>
      <c r="AD44" s="56">
        <f t="shared" si="20"/>
        <v>0.01010101</v>
      </c>
      <c r="AE44" s="28">
        <f t="shared" si="21"/>
      </c>
      <c r="AF44" s="16">
        <f t="shared" si="22"/>
      </c>
      <c r="AG44" s="18">
        <f t="shared" si="23"/>
      </c>
      <c r="AH44" s="18">
        <f t="shared" si="24"/>
      </c>
      <c r="AI44" s="18">
        <f t="shared" si="25"/>
      </c>
      <c r="AJ44" s="18">
        <f t="shared" si="26"/>
      </c>
    </row>
    <row r="45" spans="1:36" s="4" customFormat="1" ht="16.5" customHeight="1">
      <c r="A45" s="10">
        <f t="shared" si="0"/>
        <v>36</v>
      </c>
      <c r="B45" s="38"/>
      <c r="C45" s="39"/>
      <c r="D45" s="40"/>
      <c r="E45" s="41"/>
      <c r="F45" s="42"/>
      <c r="G45" s="42"/>
      <c r="H45" s="42"/>
      <c r="I45" s="42"/>
      <c r="J45" s="13">
        <f t="shared" si="27"/>
        <v>0</v>
      </c>
      <c r="K45" s="47"/>
      <c r="L45" s="48"/>
      <c r="M45" s="49"/>
      <c r="N45" s="50"/>
      <c r="O45" s="23">
        <f t="shared" si="2"/>
        <v>0</v>
      </c>
      <c r="P45" s="24">
        <f t="shared" si="28"/>
      </c>
      <c r="Q45" s="24">
        <f t="shared" si="29"/>
      </c>
      <c r="R45" s="25">
        <f t="shared" si="5"/>
        <v>0</v>
      </c>
      <c r="S45" s="80"/>
      <c r="T45" s="81"/>
      <c r="U45" s="96">
        <f t="shared" si="30"/>
        <v>0</v>
      </c>
      <c r="V45" s="58">
        <f t="shared" si="14"/>
        <v>0</v>
      </c>
      <c r="W45" s="56">
        <f t="shared" si="13"/>
        <v>5000</v>
      </c>
      <c r="X45" s="57">
        <f t="shared" si="7"/>
        <v>1</v>
      </c>
      <c r="Y45" s="56">
        <f t="shared" si="15"/>
        <v>1</v>
      </c>
      <c r="Z45" s="56">
        <f t="shared" si="16"/>
        <v>1</v>
      </c>
      <c r="AA45" s="56">
        <f t="shared" si="17"/>
        <v>1</v>
      </c>
      <c r="AB45" s="56">
        <f t="shared" si="18"/>
        <v>0.010100999999999999</v>
      </c>
      <c r="AC45" s="56">
        <f t="shared" si="19"/>
        <v>0.01010101</v>
      </c>
      <c r="AD45" s="56">
        <f t="shared" si="20"/>
        <v>0.01010101</v>
      </c>
      <c r="AE45" s="28">
        <f t="shared" si="21"/>
      </c>
      <c r="AF45" s="16">
        <f t="shared" si="22"/>
      </c>
      <c r="AG45" s="18">
        <f t="shared" si="23"/>
      </c>
      <c r="AH45" s="18">
        <f t="shared" si="24"/>
      </c>
      <c r="AI45" s="18">
        <f t="shared" si="25"/>
      </c>
      <c r="AJ45" s="18">
        <f t="shared" si="26"/>
      </c>
    </row>
    <row r="46" spans="1:36" s="4" customFormat="1" ht="16.5" customHeight="1">
      <c r="A46" s="10">
        <f t="shared" si="0"/>
        <v>37</v>
      </c>
      <c r="B46" s="38"/>
      <c r="C46" s="39"/>
      <c r="D46" s="40"/>
      <c r="E46" s="41"/>
      <c r="F46" s="42"/>
      <c r="G46" s="42"/>
      <c r="H46" s="42"/>
      <c r="I46" s="42"/>
      <c r="J46" s="13">
        <f t="shared" si="27"/>
        <v>0</v>
      </c>
      <c r="K46" s="47"/>
      <c r="L46" s="48"/>
      <c r="M46" s="49"/>
      <c r="N46" s="50"/>
      <c r="O46" s="23">
        <f t="shared" si="2"/>
        <v>0</v>
      </c>
      <c r="P46" s="24">
        <f t="shared" si="28"/>
      </c>
      <c r="Q46" s="24">
        <f t="shared" si="29"/>
      </c>
      <c r="R46" s="25">
        <f t="shared" si="5"/>
        <v>0</v>
      </c>
      <c r="S46" s="80"/>
      <c r="T46" s="81"/>
      <c r="U46" s="96">
        <f t="shared" si="30"/>
        <v>0</v>
      </c>
      <c r="V46" s="58">
        <f t="shared" si="14"/>
        <v>0</v>
      </c>
      <c r="W46" s="56">
        <f t="shared" si="13"/>
        <v>5000</v>
      </c>
      <c r="X46" s="57">
        <f t="shared" si="7"/>
        <v>1</v>
      </c>
      <c r="Y46" s="56">
        <f t="shared" si="15"/>
        <v>1</v>
      </c>
      <c r="Z46" s="56">
        <f t="shared" si="16"/>
        <v>1</v>
      </c>
      <c r="AA46" s="56">
        <f t="shared" si="17"/>
        <v>1</v>
      </c>
      <c r="AB46" s="56">
        <f t="shared" si="18"/>
        <v>0.010100999999999999</v>
      </c>
      <c r="AC46" s="56">
        <f t="shared" si="19"/>
        <v>0.01010101</v>
      </c>
      <c r="AD46" s="56">
        <f t="shared" si="20"/>
        <v>0.01010101</v>
      </c>
      <c r="AE46" s="28">
        <f t="shared" si="21"/>
      </c>
      <c r="AF46" s="16">
        <f t="shared" si="22"/>
      </c>
      <c r="AG46" s="18">
        <f t="shared" si="23"/>
      </c>
      <c r="AH46" s="18">
        <f t="shared" si="24"/>
      </c>
      <c r="AI46" s="18">
        <f t="shared" si="25"/>
      </c>
      <c r="AJ46" s="18">
        <f t="shared" si="26"/>
      </c>
    </row>
    <row r="47" spans="1:36" s="4" customFormat="1" ht="16.5" customHeight="1">
      <c r="A47" s="10">
        <f t="shared" si="0"/>
        <v>38</v>
      </c>
      <c r="B47" s="38"/>
      <c r="C47" s="39"/>
      <c r="D47" s="40"/>
      <c r="E47" s="41"/>
      <c r="F47" s="42"/>
      <c r="G47" s="42"/>
      <c r="H47" s="42"/>
      <c r="I47" s="42"/>
      <c r="J47" s="13">
        <f t="shared" si="27"/>
        <v>0</v>
      </c>
      <c r="K47" s="47"/>
      <c r="L47" s="48"/>
      <c r="M47" s="49"/>
      <c r="N47" s="50"/>
      <c r="O47" s="23">
        <f t="shared" si="2"/>
        <v>0</v>
      </c>
      <c r="P47" s="24">
        <f t="shared" si="28"/>
      </c>
      <c r="Q47" s="24">
        <f t="shared" si="29"/>
      </c>
      <c r="R47" s="25">
        <f t="shared" si="5"/>
        <v>0</v>
      </c>
      <c r="S47" s="80"/>
      <c r="T47" s="81"/>
      <c r="U47" s="96">
        <f t="shared" si="30"/>
        <v>0</v>
      </c>
      <c r="V47" s="58">
        <f t="shared" si="14"/>
        <v>0</v>
      </c>
      <c r="W47" s="56">
        <f t="shared" si="13"/>
        <v>5000</v>
      </c>
      <c r="X47" s="57">
        <f t="shared" si="7"/>
        <v>1</v>
      </c>
      <c r="Y47" s="56">
        <f t="shared" si="15"/>
        <v>1</v>
      </c>
      <c r="Z47" s="56">
        <f t="shared" si="16"/>
        <v>1</v>
      </c>
      <c r="AA47" s="56">
        <f t="shared" si="17"/>
        <v>1</v>
      </c>
      <c r="AB47" s="56">
        <f t="shared" si="18"/>
        <v>0.010100999999999999</v>
      </c>
      <c r="AC47" s="56">
        <f t="shared" si="19"/>
        <v>0.01010101</v>
      </c>
      <c r="AD47" s="56">
        <f t="shared" si="20"/>
        <v>0.01010101</v>
      </c>
      <c r="AE47" s="28">
        <f t="shared" si="21"/>
      </c>
      <c r="AF47" s="16">
        <f t="shared" si="22"/>
      </c>
      <c r="AG47" s="18">
        <f t="shared" si="23"/>
      </c>
      <c r="AH47" s="18">
        <f t="shared" si="24"/>
      </c>
      <c r="AI47" s="18">
        <f t="shared" si="25"/>
      </c>
      <c r="AJ47" s="18">
        <f t="shared" si="26"/>
      </c>
    </row>
    <row r="48" spans="1:36" s="4" customFormat="1" ht="16.5" customHeight="1">
      <c r="A48" s="10">
        <f t="shared" si="0"/>
        <v>39</v>
      </c>
      <c r="B48" s="38"/>
      <c r="C48" s="39"/>
      <c r="D48" s="40"/>
      <c r="E48" s="41"/>
      <c r="F48" s="42"/>
      <c r="G48" s="42"/>
      <c r="H48" s="42"/>
      <c r="I48" s="42"/>
      <c r="J48" s="13">
        <f t="shared" si="27"/>
        <v>0</v>
      </c>
      <c r="K48" s="47"/>
      <c r="L48" s="48"/>
      <c r="M48" s="49"/>
      <c r="N48" s="50"/>
      <c r="O48" s="23">
        <f t="shared" si="2"/>
        <v>0</v>
      </c>
      <c r="P48" s="24">
        <f t="shared" si="28"/>
      </c>
      <c r="Q48" s="24">
        <f t="shared" si="29"/>
      </c>
      <c r="R48" s="25">
        <f t="shared" si="5"/>
        <v>0</v>
      </c>
      <c r="S48" s="80"/>
      <c r="T48" s="81"/>
      <c r="U48" s="96">
        <f t="shared" si="30"/>
        <v>0</v>
      </c>
      <c r="V48" s="58">
        <f t="shared" si="14"/>
        <v>0</v>
      </c>
      <c r="W48" s="56">
        <f t="shared" si="13"/>
        <v>5000</v>
      </c>
      <c r="X48" s="57">
        <f t="shared" si="7"/>
        <v>1</v>
      </c>
      <c r="Y48" s="56">
        <f t="shared" si="15"/>
        <v>1</v>
      </c>
      <c r="Z48" s="56">
        <f t="shared" si="16"/>
        <v>1</v>
      </c>
      <c r="AA48" s="56">
        <f t="shared" si="17"/>
        <v>1</v>
      </c>
      <c r="AB48" s="56">
        <f t="shared" si="18"/>
        <v>0.010100999999999999</v>
      </c>
      <c r="AC48" s="56">
        <f t="shared" si="19"/>
        <v>0.01010101</v>
      </c>
      <c r="AD48" s="56">
        <f t="shared" si="20"/>
        <v>0.01010101</v>
      </c>
      <c r="AE48" s="28">
        <f t="shared" si="21"/>
      </c>
      <c r="AF48" s="16">
        <f t="shared" si="22"/>
      </c>
      <c r="AG48" s="18">
        <f t="shared" si="23"/>
      </c>
      <c r="AH48" s="18">
        <f t="shared" si="24"/>
      </c>
      <c r="AI48" s="18">
        <f t="shared" si="25"/>
      </c>
      <c r="AJ48" s="18">
        <f t="shared" si="26"/>
      </c>
    </row>
    <row r="49" spans="1:36" s="4" customFormat="1" ht="16.5" customHeight="1">
      <c r="A49" s="10">
        <f t="shared" si="0"/>
        <v>40</v>
      </c>
      <c r="B49" s="38"/>
      <c r="C49" s="39"/>
      <c r="D49" s="40"/>
      <c r="E49" s="41"/>
      <c r="F49" s="42"/>
      <c r="G49" s="42"/>
      <c r="H49" s="42"/>
      <c r="I49" s="42"/>
      <c r="J49" s="13">
        <f t="shared" si="27"/>
        <v>0</v>
      </c>
      <c r="K49" s="47"/>
      <c r="L49" s="48"/>
      <c r="M49" s="49"/>
      <c r="N49" s="50"/>
      <c r="O49" s="23">
        <f t="shared" si="2"/>
        <v>0</v>
      </c>
      <c r="P49" s="24">
        <f t="shared" si="28"/>
      </c>
      <c r="Q49" s="24">
        <f t="shared" si="29"/>
      </c>
      <c r="R49" s="25">
        <f t="shared" si="5"/>
        <v>0</v>
      </c>
      <c r="S49" s="80"/>
      <c r="T49" s="81"/>
      <c r="U49" s="96">
        <f t="shared" si="30"/>
        <v>0</v>
      </c>
      <c r="V49" s="58">
        <f t="shared" si="14"/>
        <v>0</v>
      </c>
      <c r="W49" s="56">
        <f t="shared" si="13"/>
        <v>5000</v>
      </c>
      <c r="X49" s="57">
        <f t="shared" si="7"/>
        <v>1</v>
      </c>
      <c r="Y49" s="56">
        <f t="shared" si="15"/>
        <v>1</v>
      </c>
      <c r="Z49" s="56">
        <f t="shared" si="16"/>
        <v>1</v>
      </c>
      <c r="AA49" s="56">
        <f t="shared" si="17"/>
        <v>1</v>
      </c>
      <c r="AB49" s="56">
        <f t="shared" si="18"/>
        <v>0.010100999999999999</v>
      </c>
      <c r="AC49" s="56">
        <f t="shared" si="19"/>
        <v>0.01010101</v>
      </c>
      <c r="AD49" s="56">
        <f t="shared" si="20"/>
        <v>0.01010101</v>
      </c>
      <c r="AE49" s="28">
        <f t="shared" si="21"/>
      </c>
      <c r="AF49" s="16">
        <f t="shared" si="22"/>
      </c>
      <c r="AG49" s="18">
        <f t="shared" si="23"/>
      </c>
      <c r="AH49" s="18">
        <f t="shared" si="24"/>
      </c>
      <c r="AI49" s="18">
        <f t="shared" si="25"/>
      </c>
      <c r="AJ49" s="18">
        <f t="shared" si="26"/>
      </c>
    </row>
    <row r="50" spans="1:36" s="4" customFormat="1" ht="16.5" customHeight="1">
      <c r="A50" s="10">
        <f t="shared" si="0"/>
        <v>41</v>
      </c>
      <c r="B50" s="38"/>
      <c r="C50" s="39"/>
      <c r="D50" s="40"/>
      <c r="E50" s="41"/>
      <c r="F50" s="42"/>
      <c r="G50" s="42"/>
      <c r="H50" s="42"/>
      <c r="I50" s="42"/>
      <c r="J50" s="13">
        <f t="shared" si="27"/>
        <v>0</v>
      </c>
      <c r="K50" s="47"/>
      <c r="L50" s="48"/>
      <c r="M50" s="49"/>
      <c r="N50" s="50"/>
      <c r="O50" s="23">
        <f t="shared" si="2"/>
        <v>0</v>
      </c>
      <c r="P50" s="24">
        <f t="shared" si="28"/>
      </c>
      <c r="Q50" s="24">
        <f t="shared" si="29"/>
      </c>
      <c r="R50" s="25">
        <f t="shared" si="5"/>
        <v>0</v>
      </c>
      <c r="S50" s="80"/>
      <c r="T50" s="81"/>
      <c r="U50" s="96">
        <f t="shared" si="30"/>
        <v>0</v>
      </c>
      <c r="V50" s="58">
        <f t="shared" si="14"/>
        <v>0</v>
      </c>
      <c r="W50" s="56">
        <f t="shared" si="13"/>
        <v>5000</v>
      </c>
      <c r="X50" s="57">
        <f t="shared" si="7"/>
        <v>1</v>
      </c>
      <c r="Y50" s="56">
        <f t="shared" si="15"/>
        <v>1</v>
      </c>
      <c r="Z50" s="56">
        <f t="shared" si="16"/>
        <v>1</v>
      </c>
      <c r="AA50" s="56">
        <f t="shared" si="17"/>
        <v>1</v>
      </c>
      <c r="AB50" s="56">
        <f t="shared" si="18"/>
        <v>0.010100999999999999</v>
      </c>
      <c r="AC50" s="56">
        <f t="shared" si="19"/>
        <v>0.01010101</v>
      </c>
      <c r="AD50" s="56">
        <f t="shared" si="20"/>
        <v>0.01010101</v>
      </c>
      <c r="AE50" s="28">
        <f t="shared" si="21"/>
      </c>
      <c r="AF50" s="16">
        <f t="shared" si="22"/>
      </c>
      <c r="AG50" s="18">
        <f t="shared" si="23"/>
      </c>
      <c r="AH50" s="18">
        <f t="shared" si="24"/>
      </c>
      <c r="AI50" s="18">
        <f t="shared" si="25"/>
      </c>
      <c r="AJ50" s="18">
        <f t="shared" si="26"/>
      </c>
    </row>
    <row r="51" spans="1:36" s="4" customFormat="1" ht="16.5" customHeight="1">
      <c r="A51" s="10">
        <f t="shared" si="0"/>
        <v>42</v>
      </c>
      <c r="B51" s="38"/>
      <c r="C51" s="39"/>
      <c r="D51" s="40"/>
      <c r="E51" s="41"/>
      <c r="F51" s="42"/>
      <c r="G51" s="42"/>
      <c r="H51" s="42"/>
      <c r="I51" s="42"/>
      <c r="J51" s="13">
        <f t="shared" si="27"/>
        <v>0</v>
      </c>
      <c r="K51" s="47"/>
      <c r="L51" s="48"/>
      <c r="M51" s="49"/>
      <c r="N51" s="50"/>
      <c r="O51" s="23">
        <f t="shared" si="2"/>
        <v>0</v>
      </c>
      <c r="P51" s="24">
        <f t="shared" si="28"/>
      </c>
      <c r="Q51" s="24">
        <f t="shared" si="29"/>
      </c>
      <c r="R51" s="25">
        <f t="shared" si="5"/>
        <v>0</v>
      </c>
      <c r="S51" s="80"/>
      <c r="T51" s="81"/>
      <c r="U51" s="96">
        <f t="shared" si="30"/>
        <v>0</v>
      </c>
      <c r="V51" s="58">
        <f t="shared" si="14"/>
        <v>0</v>
      </c>
      <c r="W51" s="56">
        <f t="shared" si="13"/>
        <v>5000</v>
      </c>
      <c r="X51" s="57">
        <f t="shared" si="7"/>
        <v>1</v>
      </c>
      <c r="Y51" s="56">
        <f t="shared" si="15"/>
        <v>1</v>
      </c>
      <c r="Z51" s="56">
        <f t="shared" si="16"/>
        <v>1</v>
      </c>
      <c r="AA51" s="56">
        <f t="shared" si="17"/>
        <v>1</v>
      </c>
      <c r="AB51" s="56">
        <f t="shared" si="18"/>
        <v>0.010100999999999999</v>
      </c>
      <c r="AC51" s="56">
        <f t="shared" si="19"/>
        <v>0.01010101</v>
      </c>
      <c r="AD51" s="56">
        <f t="shared" si="20"/>
        <v>0.01010101</v>
      </c>
      <c r="AE51" s="28">
        <f t="shared" si="21"/>
      </c>
      <c r="AF51" s="16">
        <f t="shared" si="22"/>
      </c>
      <c r="AG51" s="18">
        <f t="shared" si="23"/>
      </c>
      <c r="AH51" s="18">
        <f t="shared" si="24"/>
      </c>
      <c r="AI51" s="18">
        <f t="shared" si="25"/>
      </c>
      <c r="AJ51" s="18">
        <f t="shared" si="26"/>
      </c>
    </row>
    <row r="52" spans="1:36" s="4" customFormat="1" ht="16.5" customHeight="1">
      <c r="A52" s="10">
        <f t="shared" si="0"/>
        <v>43</v>
      </c>
      <c r="B52" s="38"/>
      <c r="C52" s="39"/>
      <c r="D52" s="40"/>
      <c r="E52" s="41"/>
      <c r="F52" s="42"/>
      <c r="G52" s="42"/>
      <c r="H52" s="42"/>
      <c r="I52" s="42"/>
      <c r="J52" s="13">
        <f t="shared" si="27"/>
        <v>0</v>
      </c>
      <c r="K52" s="47"/>
      <c r="L52" s="48"/>
      <c r="M52" s="49"/>
      <c r="N52" s="50"/>
      <c r="O52" s="23">
        <f t="shared" si="2"/>
        <v>0</v>
      </c>
      <c r="P52" s="24">
        <f t="shared" si="28"/>
      </c>
      <c r="Q52" s="24">
        <f t="shared" si="29"/>
      </c>
      <c r="R52" s="25">
        <f t="shared" si="5"/>
        <v>0</v>
      </c>
      <c r="S52" s="80"/>
      <c r="T52" s="81"/>
      <c r="U52" s="96">
        <f t="shared" si="30"/>
        <v>0</v>
      </c>
      <c r="V52" s="58">
        <f t="shared" si="14"/>
        <v>0</v>
      </c>
      <c r="W52" s="56">
        <f t="shared" si="13"/>
        <v>5000</v>
      </c>
      <c r="X52" s="57">
        <f t="shared" si="7"/>
        <v>1</v>
      </c>
      <c r="Y52" s="56">
        <f t="shared" si="15"/>
        <v>1</v>
      </c>
      <c r="Z52" s="56">
        <f t="shared" si="16"/>
        <v>1</v>
      </c>
      <c r="AA52" s="56">
        <f t="shared" si="17"/>
        <v>1</v>
      </c>
      <c r="AB52" s="56">
        <f t="shared" si="18"/>
        <v>0.010100999999999999</v>
      </c>
      <c r="AC52" s="56">
        <f t="shared" si="19"/>
        <v>0.01010101</v>
      </c>
      <c r="AD52" s="56">
        <f t="shared" si="20"/>
        <v>0.01010101</v>
      </c>
      <c r="AE52" s="28">
        <f t="shared" si="21"/>
      </c>
      <c r="AF52" s="16">
        <f t="shared" si="22"/>
      </c>
      <c r="AG52" s="18">
        <f t="shared" si="23"/>
      </c>
      <c r="AH52" s="18">
        <f t="shared" si="24"/>
      </c>
      <c r="AI52" s="18">
        <f t="shared" si="25"/>
      </c>
      <c r="AJ52" s="18">
        <f t="shared" si="26"/>
      </c>
    </row>
    <row r="53" spans="1:36" s="4" customFormat="1" ht="16.5" customHeight="1">
      <c r="A53" s="10">
        <f t="shared" si="0"/>
        <v>44</v>
      </c>
      <c r="B53" s="38"/>
      <c r="C53" s="39"/>
      <c r="D53" s="40"/>
      <c r="E53" s="41"/>
      <c r="F53" s="42"/>
      <c r="G53" s="42"/>
      <c r="H53" s="42"/>
      <c r="I53" s="42"/>
      <c r="J53" s="13">
        <f t="shared" si="27"/>
        <v>0</v>
      </c>
      <c r="K53" s="47"/>
      <c r="L53" s="48"/>
      <c r="M53" s="49"/>
      <c r="N53" s="50"/>
      <c r="O53" s="23">
        <f t="shared" si="2"/>
        <v>0</v>
      </c>
      <c r="P53" s="24">
        <f t="shared" si="28"/>
      </c>
      <c r="Q53" s="24">
        <f t="shared" si="29"/>
      </c>
      <c r="R53" s="25">
        <f t="shared" si="5"/>
        <v>0</v>
      </c>
      <c r="S53" s="80"/>
      <c r="T53" s="81"/>
      <c r="U53" s="96">
        <f t="shared" si="30"/>
        <v>0</v>
      </c>
      <c r="V53" s="58">
        <f t="shared" si="14"/>
        <v>0</v>
      </c>
      <c r="W53" s="56">
        <f t="shared" si="13"/>
        <v>5000</v>
      </c>
      <c r="X53" s="57">
        <f t="shared" si="7"/>
        <v>1</v>
      </c>
      <c r="Y53" s="56">
        <f t="shared" si="15"/>
        <v>1</v>
      </c>
      <c r="Z53" s="56">
        <f t="shared" si="16"/>
        <v>1</v>
      </c>
      <c r="AA53" s="56">
        <f t="shared" si="17"/>
        <v>1</v>
      </c>
      <c r="AB53" s="56">
        <f t="shared" si="18"/>
        <v>0.010100999999999999</v>
      </c>
      <c r="AC53" s="56">
        <f t="shared" si="19"/>
        <v>0.01010101</v>
      </c>
      <c r="AD53" s="56">
        <f t="shared" si="20"/>
        <v>0.01010101</v>
      </c>
      <c r="AE53" s="28">
        <f t="shared" si="21"/>
      </c>
      <c r="AF53" s="16">
        <f t="shared" si="22"/>
      </c>
      <c r="AG53" s="18">
        <f t="shared" si="23"/>
      </c>
      <c r="AH53" s="18">
        <f t="shared" si="24"/>
      </c>
      <c r="AI53" s="18">
        <f t="shared" si="25"/>
      </c>
      <c r="AJ53" s="18">
        <f t="shared" si="26"/>
      </c>
    </row>
    <row r="54" spans="1:36" s="4" customFormat="1" ht="16.5" customHeight="1">
      <c r="A54" s="10">
        <f t="shared" si="0"/>
        <v>45</v>
      </c>
      <c r="B54" s="38"/>
      <c r="C54" s="39"/>
      <c r="D54" s="40"/>
      <c r="E54" s="41"/>
      <c r="F54" s="42"/>
      <c r="G54" s="42"/>
      <c r="H54" s="42"/>
      <c r="I54" s="42"/>
      <c r="J54" s="13">
        <f t="shared" si="27"/>
        <v>0</v>
      </c>
      <c r="K54" s="47"/>
      <c r="L54" s="48"/>
      <c r="M54" s="49"/>
      <c r="N54" s="50"/>
      <c r="O54" s="23">
        <f t="shared" si="2"/>
        <v>0</v>
      </c>
      <c r="P54" s="24">
        <f t="shared" si="28"/>
      </c>
      <c r="Q54" s="24">
        <f t="shared" si="29"/>
      </c>
      <c r="R54" s="25">
        <f t="shared" si="5"/>
        <v>0</v>
      </c>
      <c r="S54" s="80"/>
      <c r="T54" s="81"/>
      <c r="U54" s="96">
        <f t="shared" si="30"/>
        <v>0</v>
      </c>
      <c r="V54" s="58">
        <f t="shared" si="14"/>
        <v>0</v>
      </c>
      <c r="W54" s="56">
        <f t="shared" si="13"/>
        <v>5000</v>
      </c>
      <c r="X54" s="57">
        <f t="shared" si="7"/>
        <v>1</v>
      </c>
      <c r="Y54" s="56">
        <f t="shared" si="15"/>
        <v>1</v>
      </c>
      <c r="Z54" s="56">
        <f t="shared" si="16"/>
        <v>1</v>
      </c>
      <c r="AA54" s="56">
        <f t="shared" si="17"/>
        <v>1</v>
      </c>
      <c r="AB54" s="56">
        <f t="shared" si="18"/>
        <v>0.010100999999999999</v>
      </c>
      <c r="AC54" s="56">
        <f t="shared" si="19"/>
        <v>0.01010101</v>
      </c>
      <c r="AD54" s="56">
        <f t="shared" si="20"/>
        <v>0.01010101</v>
      </c>
      <c r="AE54" s="28">
        <f t="shared" si="21"/>
      </c>
      <c r="AF54" s="16">
        <f t="shared" si="22"/>
      </c>
      <c r="AG54" s="18">
        <f t="shared" si="23"/>
      </c>
      <c r="AH54" s="18">
        <f t="shared" si="24"/>
      </c>
      <c r="AI54" s="18">
        <f t="shared" si="25"/>
      </c>
      <c r="AJ54" s="18">
        <f t="shared" si="26"/>
      </c>
    </row>
    <row r="55" spans="1:36" s="4" customFormat="1" ht="16.5" customHeight="1">
      <c r="A55" s="10">
        <f t="shared" si="0"/>
        <v>46</v>
      </c>
      <c r="B55" s="38"/>
      <c r="C55" s="39"/>
      <c r="D55" s="40"/>
      <c r="E55" s="41"/>
      <c r="F55" s="42"/>
      <c r="G55" s="42"/>
      <c r="H55" s="42"/>
      <c r="I55" s="42"/>
      <c r="J55" s="13">
        <f t="shared" si="27"/>
        <v>0</v>
      </c>
      <c r="K55" s="47"/>
      <c r="L55" s="48"/>
      <c r="M55" s="49"/>
      <c r="N55" s="50"/>
      <c r="O55" s="23">
        <f t="shared" si="2"/>
        <v>0</v>
      </c>
      <c r="P55" s="24">
        <f t="shared" si="28"/>
      </c>
      <c r="Q55" s="24">
        <f t="shared" si="29"/>
      </c>
      <c r="R55" s="25">
        <f t="shared" si="5"/>
        <v>0</v>
      </c>
      <c r="S55" s="80"/>
      <c r="T55" s="81"/>
      <c r="U55" s="96">
        <f t="shared" si="30"/>
        <v>0</v>
      </c>
      <c r="V55" s="58">
        <f t="shared" si="14"/>
        <v>0</v>
      </c>
      <c r="W55" s="56">
        <f t="shared" si="13"/>
        <v>5000</v>
      </c>
      <c r="X55" s="57">
        <f t="shared" si="7"/>
        <v>1</v>
      </c>
      <c r="Y55" s="56">
        <f t="shared" si="15"/>
        <v>1</v>
      </c>
      <c r="Z55" s="56">
        <f t="shared" si="16"/>
        <v>1</v>
      </c>
      <c r="AA55" s="56">
        <f t="shared" si="17"/>
        <v>1</v>
      </c>
      <c r="AB55" s="56">
        <f t="shared" si="18"/>
        <v>0.010100999999999999</v>
      </c>
      <c r="AC55" s="56">
        <f t="shared" si="19"/>
        <v>0.01010101</v>
      </c>
      <c r="AD55" s="56">
        <f t="shared" si="20"/>
        <v>0.01010101</v>
      </c>
      <c r="AE55" s="28">
        <f t="shared" si="21"/>
      </c>
      <c r="AF55" s="16">
        <f t="shared" si="22"/>
      </c>
      <c r="AG55" s="18">
        <f t="shared" si="23"/>
      </c>
      <c r="AH55" s="18">
        <f t="shared" si="24"/>
      </c>
      <c r="AI55" s="18">
        <f t="shared" si="25"/>
      </c>
      <c r="AJ55" s="18">
        <f t="shared" si="26"/>
      </c>
    </row>
    <row r="56" spans="1:36" s="4" customFormat="1" ht="16.5" customHeight="1">
      <c r="A56" s="10">
        <f t="shared" si="0"/>
        <v>47</v>
      </c>
      <c r="B56" s="38"/>
      <c r="C56" s="39"/>
      <c r="D56" s="40"/>
      <c r="E56" s="41"/>
      <c r="F56" s="42"/>
      <c r="G56" s="42"/>
      <c r="H56" s="42"/>
      <c r="I56" s="42"/>
      <c r="J56" s="13">
        <f t="shared" si="27"/>
        <v>0</v>
      </c>
      <c r="K56" s="47"/>
      <c r="L56" s="48"/>
      <c r="M56" s="49"/>
      <c r="N56" s="50"/>
      <c r="O56" s="23">
        <f t="shared" si="2"/>
        <v>0</v>
      </c>
      <c r="P56" s="24">
        <f t="shared" si="28"/>
      </c>
      <c r="Q56" s="24">
        <f t="shared" si="29"/>
      </c>
      <c r="R56" s="25">
        <f t="shared" si="5"/>
        <v>0</v>
      </c>
      <c r="S56" s="80"/>
      <c r="T56" s="81"/>
      <c r="U56" s="96">
        <f t="shared" si="30"/>
        <v>0</v>
      </c>
      <c r="V56" s="58">
        <f t="shared" si="14"/>
        <v>0</v>
      </c>
      <c r="W56" s="56">
        <f t="shared" si="13"/>
        <v>5000</v>
      </c>
      <c r="X56" s="57">
        <f t="shared" si="7"/>
        <v>1</v>
      </c>
      <c r="Y56" s="56">
        <f t="shared" si="15"/>
        <v>1</v>
      </c>
      <c r="Z56" s="56">
        <f t="shared" si="16"/>
        <v>1</v>
      </c>
      <c r="AA56" s="56">
        <f t="shared" si="17"/>
        <v>1</v>
      </c>
      <c r="AB56" s="56">
        <f t="shared" si="18"/>
        <v>0.010100999999999999</v>
      </c>
      <c r="AC56" s="56">
        <f t="shared" si="19"/>
        <v>0.01010101</v>
      </c>
      <c r="AD56" s="56">
        <f t="shared" si="20"/>
        <v>0.01010101</v>
      </c>
      <c r="AE56" s="28">
        <f t="shared" si="21"/>
      </c>
      <c r="AF56" s="16">
        <f t="shared" si="22"/>
      </c>
      <c r="AG56" s="18">
        <f t="shared" si="23"/>
      </c>
      <c r="AH56" s="18">
        <f t="shared" si="24"/>
      </c>
      <c r="AI56" s="18">
        <f t="shared" si="25"/>
      </c>
      <c r="AJ56" s="18">
        <f t="shared" si="26"/>
      </c>
    </row>
    <row r="57" spans="1:36" s="4" customFormat="1" ht="16.5" customHeight="1">
      <c r="A57" s="10">
        <f t="shared" si="0"/>
        <v>48</v>
      </c>
      <c r="B57" s="38"/>
      <c r="C57" s="39"/>
      <c r="D57" s="40"/>
      <c r="E57" s="41"/>
      <c r="F57" s="42"/>
      <c r="G57" s="42"/>
      <c r="H57" s="42"/>
      <c r="I57" s="42"/>
      <c r="J57" s="13">
        <f t="shared" si="27"/>
        <v>0</v>
      </c>
      <c r="K57" s="47"/>
      <c r="L57" s="48"/>
      <c r="M57" s="49"/>
      <c r="N57" s="50"/>
      <c r="O57" s="23">
        <f t="shared" si="2"/>
        <v>0</v>
      </c>
      <c r="P57" s="24">
        <f t="shared" si="28"/>
      </c>
      <c r="Q57" s="24">
        <f t="shared" si="29"/>
      </c>
      <c r="R57" s="25">
        <f t="shared" si="5"/>
        <v>0</v>
      </c>
      <c r="S57" s="80"/>
      <c r="T57" s="81"/>
      <c r="U57" s="96">
        <f t="shared" si="30"/>
        <v>0</v>
      </c>
      <c r="V57" s="58">
        <f t="shared" si="14"/>
        <v>0</v>
      </c>
      <c r="W57" s="56">
        <f t="shared" si="13"/>
        <v>5000</v>
      </c>
      <c r="X57" s="57">
        <f t="shared" si="7"/>
        <v>1</v>
      </c>
      <c r="Y57" s="56">
        <f t="shared" si="15"/>
        <v>1</v>
      </c>
      <c r="Z57" s="56">
        <f t="shared" si="16"/>
        <v>1</v>
      </c>
      <c r="AA57" s="56">
        <f t="shared" si="17"/>
        <v>1</v>
      </c>
      <c r="AB57" s="56">
        <f t="shared" si="18"/>
        <v>0.010100999999999999</v>
      </c>
      <c r="AC57" s="56">
        <f t="shared" si="19"/>
        <v>0.01010101</v>
      </c>
      <c r="AD57" s="56">
        <f t="shared" si="20"/>
        <v>0.01010101</v>
      </c>
      <c r="AE57" s="28">
        <f t="shared" si="21"/>
      </c>
      <c r="AF57" s="16">
        <f t="shared" si="22"/>
      </c>
      <c r="AG57" s="18">
        <f t="shared" si="23"/>
      </c>
      <c r="AH57" s="18">
        <f t="shared" si="24"/>
      </c>
      <c r="AI57" s="18">
        <f t="shared" si="25"/>
      </c>
      <c r="AJ57" s="18">
        <f t="shared" si="26"/>
      </c>
    </row>
    <row r="58" spans="1:36" s="4" customFormat="1" ht="16.5" customHeight="1">
      <c r="A58" s="10">
        <f t="shared" si="0"/>
        <v>49</v>
      </c>
      <c r="B58" s="38"/>
      <c r="C58" s="39"/>
      <c r="D58" s="40"/>
      <c r="E58" s="41"/>
      <c r="F58" s="42"/>
      <c r="G58" s="42"/>
      <c r="H58" s="42"/>
      <c r="I58" s="42"/>
      <c r="J58" s="13">
        <f t="shared" si="27"/>
        <v>0</v>
      </c>
      <c r="K58" s="47"/>
      <c r="L58" s="48"/>
      <c r="M58" s="49"/>
      <c r="N58" s="50"/>
      <c r="O58" s="23">
        <f t="shared" si="2"/>
        <v>0</v>
      </c>
      <c r="P58" s="24">
        <f t="shared" si="28"/>
      </c>
      <c r="Q58" s="24">
        <f t="shared" si="29"/>
      </c>
      <c r="R58" s="25">
        <f t="shared" si="5"/>
        <v>0</v>
      </c>
      <c r="S58" s="80"/>
      <c r="T58" s="81"/>
      <c r="U58" s="96">
        <f t="shared" si="30"/>
        <v>0</v>
      </c>
      <c r="V58" s="58">
        <f t="shared" si="14"/>
        <v>0</v>
      </c>
      <c r="W58" s="56">
        <f t="shared" si="13"/>
        <v>5000</v>
      </c>
      <c r="X58" s="57">
        <f t="shared" si="7"/>
        <v>1</v>
      </c>
      <c r="Y58" s="56">
        <f t="shared" si="15"/>
        <v>1</v>
      </c>
      <c r="Z58" s="56">
        <f t="shared" si="16"/>
        <v>1</v>
      </c>
      <c r="AA58" s="56">
        <f t="shared" si="17"/>
        <v>1</v>
      </c>
      <c r="AB58" s="56">
        <f t="shared" si="18"/>
        <v>0.010100999999999999</v>
      </c>
      <c r="AC58" s="56">
        <f t="shared" si="19"/>
        <v>0.01010101</v>
      </c>
      <c r="AD58" s="56">
        <f t="shared" si="20"/>
        <v>0.01010101</v>
      </c>
      <c r="AE58" s="28">
        <f t="shared" si="21"/>
      </c>
      <c r="AF58" s="16">
        <f t="shared" si="22"/>
      </c>
      <c r="AG58" s="18">
        <f t="shared" si="23"/>
      </c>
      <c r="AH58" s="18">
        <f t="shared" si="24"/>
      </c>
      <c r="AI58" s="18">
        <f t="shared" si="25"/>
      </c>
      <c r="AJ58" s="18">
        <f t="shared" si="26"/>
      </c>
    </row>
    <row r="59" spans="1:36" s="4" customFormat="1" ht="16.5" customHeight="1">
      <c r="A59" s="10">
        <f t="shared" si="0"/>
        <v>50</v>
      </c>
      <c r="B59" s="38"/>
      <c r="C59" s="39"/>
      <c r="D59" s="40"/>
      <c r="E59" s="41"/>
      <c r="F59" s="42"/>
      <c r="G59" s="42"/>
      <c r="H59" s="42"/>
      <c r="I59" s="42"/>
      <c r="J59" s="13">
        <f t="shared" si="27"/>
        <v>0</v>
      </c>
      <c r="K59" s="47"/>
      <c r="L59" s="48"/>
      <c r="M59" s="49"/>
      <c r="N59" s="50"/>
      <c r="O59" s="23">
        <f t="shared" si="2"/>
        <v>0</v>
      </c>
      <c r="P59" s="24">
        <f t="shared" si="28"/>
      </c>
      <c r="Q59" s="24">
        <f t="shared" si="29"/>
      </c>
      <c r="R59" s="25">
        <f t="shared" si="5"/>
        <v>0</v>
      </c>
      <c r="S59" s="80"/>
      <c r="T59" s="81"/>
      <c r="U59" s="96">
        <f t="shared" si="30"/>
        <v>0</v>
      </c>
      <c r="V59" s="58">
        <f t="shared" si="14"/>
        <v>0</v>
      </c>
      <c r="W59" s="56">
        <f t="shared" si="13"/>
        <v>5000</v>
      </c>
      <c r="X59" s="57">
        <f t="shared" si="7"/>
        <v>1</v>
      </c>
      <c r="Y59" s="56">
        <f t="shared" si="15"/>
        <v>1</v>
      </c>
      <c r="Z59" s="56">
        <f t="shared" si="16"/>
        <v>1</v>
      </c>
      <c r="AA59" s="56">
        <f t="shared" si="17"/>
        <v>1</v>
      </c>
      <c r="AB59" s="56">
        <f t="shared" si="18"/>
        <v>0.010100999999999999</v>
      </c>
      <c r="AC59" s="56">
        <f t="shared" si="19"/>
        <v>0.01010101</v>
      </c>
      <c r="AD59" s="56">
        <f t="shared" si="20"/>
        <v>0.01010101</v>
      </c>
      <c r="AE59" s="28">
        <f t="shared" si="21"/>
      </c>
      <c r="AF59" s="16">
        <f t="shared" si="22"/>
      </c>
      <c r="AG59" s="18">
        <f t="shared" si="23"/>
      </c>
      <c r="AH59" s="18">
        <f t="shared" si="24"/>
      </c>
      <c r="AI59" s="18">
        <f t="shared" si="25"/>
      </c>
      <c r="AJ59" s="18">
        <f t="shared" si="26"/>
      </c>
    </row>
    <row r="60" spans="1:36" s="4" customFormat="1" ht="16.5" customHeight="1">
      <c r="A60" s="10">
        <f t="shared" si="0"/>
        <v>51</v>
      </c>
      <c r="B60" s="38"/>
      <c r="C60" s="39"/>
      <c r="D60" s="40"/>
      <c r="E60" s="41"/>
      <c r="F60" s="42"/>
      <c r="G60" s="42"/>
      <c r="H60" s="42"/>
      <c r="I60" s="42"/>
      <c r="J60" s="13">
        <f t="shared" si="27"/>
        <v>0</v>
      </c>
      <c r="K60" s="47"/>
      <c r="L60" s="48"/>
      <c r="M60" s="49"/>
      <c r="N60" s="50"/>
      <c r="O60" s="23">
        <f t="shared" si="2"/>
        <v>0</v>
      </c>
      <c r="P60" s="24">
        <f t="shared" si="28"/>
      </c>
      <c r="Q60" s="24">
        <f t="shared" si="29"/>
      </c>
      <c r="R60" s="25">
        <f t="shared" si="5"/>
        <v>0</v>
      </c>
      <c r="S60" s="80"/>
      <c r="T60" s="81"/>
      <c r="U60" s="96">
        <f t="shared" si="30"/>
        <v>0</v>
      </c>
      <c r="V60" s="58">
        <f t="shared" si="14"/>
        <v>0</v>
      </c>
      <c r="W60" s="56">
        <f t="shared" si="13"/>
        <v>5000</v>
      </c>
      <c r="X60" s="57">
        <f t="shared" si="7"/>
        <v>1</v>
      </c>
      <c r="Y60" s="56">
        <f t="shared" si="15"/>
        <v>1</v>
      </c>
      <c r="Z60" s="56">
        <f t="shared" si="16"/>
        <v>1</v>
      </c>
      <c r="AA60" s="56">
        <f t="shared" si="17"/>
        <v>1</v>
      </c>
      <c r="AB60" s="56">
        <f t="shared" si="18"/>
        <v>0.010100999999999999</v>
      </c>
      <c r="AC60" s="56">
        <f t="shared" si="19"/>
        <v>0.01010101</v>
      </c>
      <c r="AD60" s="56">
        <f t="shared" si="20"/>
        <v>0.01010101</v>
      </c>
      <c r="AE60" s="28">
        <f t="shared" si="21"/>
      </c>
      <c r="AF60" s="16">
        <f t="shared" si="22"/>
      </c>
      <c r="AG60" s="18">
        <f t="shared" si="23"/>
      </c>
      <c r="AH60" s="18">
        <f t="shared" si="24"/>
      </c>
      <c r="AI60" s="18">
        <f t="shared" si="25"/>
      </c>
      <c r="AJ60" s="18">
        <f t="shared" si="26"/>
      </c>
    </row>
    <row r="61" spans="1:36" s="4" customFormat="1" ht="16.5" customHeight="1">
      <c r="A61" s="10">
        <f t="shared" si="0"/>
        <v>52</v>
      </c>
      <c r="B61" s="38"/>
      <c r="C61" s="39"/>
      <c r="D61" s="40"/>
      <c r="E61" s="41"/>
      <c r="F61" s="42"/>
      <c r="G61" s="42"/>
      <c r="H61" s="42"/>
      <c r="I61" s="42"/>
      <c r="J61" s="13">
        <f t="shared" si="27"/>
        <v>0</v>
      </c>
      <c r="K61" s="47"/>
      <c r="L61" s="48"/>
      <c r="M61" s="49"/>
      <c r="N61" s="50"/>
      <c r="O61" s="23">
        <f t="shared" si="2"/>
        <v>0</v>
      </c>
      <c r="P61" s="24">
        <f t="shared" si="28"/>
      </c>
      <c r="Q61" s="24">
        <f t="shared" si="29"/>
      </c>
      <c r="R61" s="25">
        <f t="shared" si="5"/>
        <v>0</v>
      </c>
      <c r="S61" s="80"/>
      <c r="T61" s="81"/>
      <c r="U61" s="96">
        <f t="shared" si="30"/>
        <v>0</v>
      </c>
      <c r="V61" s="58">
        <f t="shared" si="14"/>
        <v>0</v>
      </c>
      <c r="W61" s="56">
        <f t="shared" si="13"/>
        <v>5000</v>
      </c>
      <c r="X61" s="57">
        <f t="shared" si="7"/>
        <v>1</v>
      </c>
      <c r="Y61" s="56">
        <f t="shared" si="15"/>
        <v>1</v>
      </c>
      <c r="Z61" s="56">
        <f t="shared" si="16"/>
        <v>1</v>
      </c>
      <c r="AA61" s="56">
        <f t="shared" si="17"/>
        <v>1</v>
      </c>
      <c r="AB61" s="56">
        <f t="shared" si="18"/>
        <v>0.010100999999999999</v>
      </c>
      <c r="AC61" s="56">
        <f t="shared" si="19"/>
        <v>0.01010101</v>
      </c>
      <c r="AD61" s="56">
        <f t="shared" si="20"/>
        <v>0.01010101</v>
      </c>
      <c r="AE61" s="28">
        <f t="shared" si="21"/>
      </c>
      <c r="AF61" s="16">
        <f t="shared" si="22"/>
      </c>
      <c r="AG61" s="18">
        <f t="shared" si="23"/>
      </c>
      <c r="AH61" s="18">
        <f t="shared" si="24"/>
      </c>
      <c r="AI61" s="18">
        <f t="shared" si="25"/>
      </c>
      <c r="AJ61" s="18">
        <f t="shared" si="26"/>
      </c>
    </row>
    <row r="62" spans="1:36" s="4" customFormat="1" ht="16.5" customHeight="1">
      <c r="A62" s="10">
        <f t="shared" si="0"/>
        <v>53</v>
      </c>
      <c r="B62" s="38"/>
      <c r="C62" s="39"/>
      <c r="D62" s="40"/>
      <c r="E62" s="41"/>
      <c r="F62" s="42"/>
      <c r="G62" s="42"/>
      <c r="H62" s="42"/>
      <c r="I62" s="42"/>
      <c r="J62" s="13">
        <f t="shared" si="27"/>
        <v>0</v>
      </c>
      <c r="K62" s="47"/>
      <c r="L62" s="48"/>
      <c r="M62" s="49"/>
      <c r="N62" s="50"/>
      <c r="O62" s="23">
        <f t="shared" si="2"/>
        <v>0</v>
      </c>
      <c r="P62" s="24">
        <f t="shared" si="28"/>
      </c>
      <c r="Q62" s="24">
        <f t="shared" si="29"/>
      </c>
      <c r="R62" s="25">
        <f t="shared" si="5"/>
        <v>0</v>
      </c>
      <c r="S62" s="80"/>
      <c r="T62" s="81"/>
      <c r="U62" s="96">
        <f t="shared" si="30"/>
        <v>0</v>
      </c>
      <c r="V62" s="58">
        <f t="shared" si="14"/>
        <v>0</v>
      </c>
      <c r="W62" s="56">
        <f t="shared" si="13"/>
        <v>5000</v>
      </c>
      <c r="X62" s="57">
        <f t="shared" si="7"/>
        <v>1</v>
      </c>
      <c r="Y62" s="56">
        <f t="shared" si="15"/>
        <v>1</v>
      </c>
      <c r="Z62" s="56">
        <f t="shared" si="16"/>
        <v>1</v>
      </c>
      <c r="AA62" s="56">
        <f t="shared" si="17"/>
        <v>1</v>
      </c>
      <c r="AB62" s="56">
        <f t="shared" si="18"/>
        <v>0.010100999999999999</v>
      </c>
      <c r="AC62" s="56">
        <f t="shared" si="19"/>
        <v>0.01010101</v>
      </c>
      <c r="AD62" s="56">
        <f t="shared" si="20"/>
        <v>0.01010101</v>
      </c>
      <c r="AE62" s="28">
        <f t="shared" si="21"/>
      </c>
      <c r="AF62" s="16">
        <f t="shared" si="22"/>
      </c>
      <c r="AG62" s="18">
        <f t="shared" si="23"/>
      </c>
      <c r="AH62" s="18">
        <f t="shared" si="24"/>
      </c>
      <c r="AI62" s="18">
        <f t="shared" si="25"/>
      </c>
      <c r="AJ62" s="18">
        <f t="shared" si="26"/>
      </c>
    </row>
    <row r="63" spans="1:36" s="4" customFormat="1" ht="16.5" customHeight="1">
      <c r="A63" s="10">
        <f t="shared" si="0"/>
        <v>54</v>
      </c>
      <c r="B63" s="38"/>
      <c r="C63" s="39"/>
      <c r="D63" s="40"/>
      <c r="E63" s="41"/>
      <c r="F63" s="42"/>
      <c r="G63" s="42"/>
      <c r="H63" s="42"/>
      <c r="I63" s="42"/>
      <c r="J63" s="13">
        <f t="shared" si="27"/>
        <v>0</v>
      </c>
      <c r="K63" s="47"/>
      <c r="L63" s="48"/>
      <c r="M63" s="49"/>
      <c r="N63" s="50"/>
      <c r="O63" s="23">
        <f t="shared" si="2"/>
        <v>0</v>
      </c>
      <c r="P63" s="24">
        <f t="shared" si="28"/>
      </c>
      <c r="Q63" s="24">
        <f t="shared" si="29"/>
      </c>
      <c r="R63" s="25">
        <f t="shared" si="5"/>
        <v>0</v>
      </c>
      <c r="S63" s="80"/>
      <c r="T63" s="81"/>
      <c r="U63" s="96">
        <f t="shared" si="30"/>
        <v>0</v>
      </c>
      <c r="V63" s="58">
        <f t="shared" si="14"/>
        <v>0</v>
      </c>
      <c r="W63" s="56">
        <f t="shared" si="13"/>
        <v>5000</v>
      </c>
      <c r="X63" s="57">
        <f t="shared" si="7"/>
        <v>1</v>
      </c>
      <c r="Y63" s="56">
        <f t="shared" si="15"/>
        <v>1</v>
      </c>
      <c r="Z63" s="56">
        <f t="shared" si="16"/>
        <v>1</v>
      </c>
      <c r="AA63" s="56">
        <f t="shared" si="17"/>
        <v>1</v>
      </c>
      <c r="AB63" s="56">
        <f t="shared" si="18"/>
        <v>0.010100999999999999</v>
      </c>
      <c r="AC63" s="56">
        <f t="shared" si="19"/>
        <v>0.01010101</v>
      </c>
      <c r="AD63" s="56">
        <f t="shared" si="20"/>
        <v>0.01010101</v>
      </c>
      <c r="AE63" s="28">
        <f t="shared" si="21"/>
      </c>
      <c r="AF63" s="16">
        <f t="shared" si="22"/>
      </c>
      <c r="AG63" s="18">
        <f t="shared" si="23"/>
      </c>
      <c r="AH63" s="18">
        <f t="shared" si="24"/>
      </c>
      <c r="AI63" s="18">
        <f t="shared" si="25"/>
      </c>
      <c r="AJ63" s="18">
        <f t="shared" si="26"/>
      </c>
    </row>
    <row r="64" spans="1:36" s="4" customFormat="1" ht="16.5" customHeight="1">
      <c r="A64" s="10">
        <f t="shared" si="0"/>
        <v>55</v>
      </c>
      <c r="B64" s="38"/>
      <c r="C64" s="39"/>
      <c r="D64" s="40"/>
      <c r="E64" s="41"/>
      <c r="F64" s="42"/>
      <c r="G64" s="42"/>
      <c r="H64" s="42"/>
      <c r="I64" s="42"/>
      <c r="J64" s="13">
        <f t="shared" si="27"/>
        <v>0</v>
      </c>
      <c r="K64" s="47"/>
      <c r="L64" s="48"/>
      <c r="M64" s="49"/>
      <c r="N64" s="50"/>
      <c r="O64" s="23">
        <f t="shared" si="2"/>
        <v>0</v>
      </c>
      <c r="P64" s="24">
        <f t="shared" si="28"/>
      </c>
      <c r="Q64" s="24">
        <f t="shared" si="29"/>
      </c>
      <c r="R64" s="25">
        <f t="shared" si="5"/>
        <v>0</v>
      </c>
      <c r="S64" s="80"/>
      <c r="T64" s="81"/>
      <c r="U64" s="96">
        <f t="shared" si="30"/>
        <v>0</v>
      </c>
      <c r="V64" s="58">
        <f t="shared" si="14"/>
        <v>0</v>
      </c>
      <c r="W64" s="56">
        <f t="shared" si="13"/>
        <v>5000</v>
      </c>
      <c r="X64" s="57">
        <f t="shared" si="7"/>
        <v>1</v>
      </c>
      <c r="Y64" s="56">
        <f t="shared" si="15"/>
        <v>1</v>
      </c>
      <c r="Z64" s="56">
        <f t="shared" si="16"/>
        <v>1</v>
      </c>
      <c r="AA64" s="56">
        <f t="shared" si="17"/>
        <v>1</v>
      </c>
      <c r="AB64" s="56">
        <f t="shared" si="18"/>
        <v>0.010100999999999999</v>
      </c>
      <c r="AC64" s="56">
        <f t="shared" si="19"/>
        <v>0.01010101</v>
      </c>
      <c r="AD64" s="56">
        <f t="shared" si="20"/>
        <v>0.01010101</v>
      </c>
      <c r="AE64" s="28">
        <f t="shared" si="21"/>
      </c>
      <c r="AF64" s="16">
        <f t="shared" si="22"/>
      </c>
      <c r="AG64" s="18">
        <f t="shared" si="23"/>
      </c>
      <c r="AH64" s="18">
        <f t="shared" si="24"/>
      </c>
      <c r="AI64" s="18">
        <f t="shared" si="25"/>
      </c>
      <c r="AJ64" s="18">
        <f t="shared" si="26"/>
      </c>
    </row>
    <row r="65" spans="1:36" s="4" customFormat="1" ht="16.5" customHeight="1">
      <c r="A65" s="10">
        <f t="shared" si="0"/>
        <v>56</v>
      </c>
      <c r="B65" s="38"/>
      <c r="C65" s="39"/>
      <c r="D65" s="40"/>
      <c r="E65" s="41"/>
      <c r="F65" s="42"/>
      <c r="G65" s="42"/>
      <c r="H65" s="42"/>
      <c r="I65" s="42"/>
      <c r="J65" s="13">
        <f t="shared" si="27"/>
        <v>0</v>
      </c>
      <c r="K65" s="47"/>
      <c r="L65" s="48"/>
      <c r="M65" s="49"/>
      <c r="N65" s="50"/>
      <c r="O65" s="23">
        <f t="shared" si="2"/>
        <v>0</v>
      </c>
      <c r="P65" s="24">
        <f t="shared" si="28"/>
      </c>
      <c r="Q65" s="24">
        <f t="shared" si="29"/>
      </c>
      <c r="R65" s="25">
        <f t="shared" si="5"/>
        <v>0</v>
      </c>
      <c r="S65" s="80"/>
      <c r="T65" s="81"/>
      <c r="U65" s="96">
        <f t="shared" si="30"/>
        <v>0</v>
      </c>
      <c r="V65" s="58">
        <f t="shared" si="14"/>
        <v>0</v>
      </c>
      <c r="W65" s="56">
        <f t="shared" si="13"/>
        <v>5000</v>
      </c>
      <c r="X65" s="57">
        <f t="shared" si="7"/>
        <v>1</v>
      </c>
      <c r="Y65" s="56">
        <f t="shared" si="15"/>
        <v>1</v>
      </c>
      <c r="Z65" s="56">
        <f t="shared" si="16"/>
        <v>1</v>
      </c>
      <c r="AA65" s="56">
        <f t="shared" si="17"/>
        <v>1</v>
      </c>
      <c r="AB65" s="56">
        <f t="shared" si="18"/>
        <v>0.010100999999999999</v>
      </c>
      <c r="AC65" s="56">
        <f t="shared" si="19"/>
        <v>0.01010101</v>
      </c>
      <c r="AD65" s="56">
        <f t="shared" si="20"/>
        <v>0.01010101</v>
      </c>
      <c r="AE65" s="28">
        <f t="shared" si="21"/>
      </c>
      <c r="AF65" s="16">
        <f t="shared" si="22"/>
      </c>
      <c r="AG65" s="18">
        <f t="shared" si="23"/>
      </c>
      <c r="AH65" s="18">
        <f t="shared" si="24"/>
      </c>
      <c r="AI65" s="18">
        <f t="shared" si="25"/>
      </c>
      <c r="AJ65" s="18">
        <f t="shared" si="26"/>
      </c>
    </row>
    <row r="66" spans="1:36" s="4" customFormat="1" ht="16.5" customHeight="1">
      <c r="A66" s="10">
        <f t="shared" si="0"/>
        <v>57</v>
      </c>
      <c r="B66" s="38"/>
      <c r="C66" s="39"/>
      <c r="D66" s="40"/>
      <c r="E66" s="41"/>
      <c r="F66" s="42"/>
      <c r="G66" s="42"/>
      <c r="H66" s="42"/>
      <c r="I66" s="42"/>
      <c r="J66" s="13">
        <f t="shared" si="27"/>
        <v>0</v>
      </c>
      <c r="K66" s="47"/>
      <c r="L66" s="48"/>
      <c r="M66" s="49"/>
      <c r="N66" s="50"/>
      <c r="O66" s="23">
        <f t="shared" si="2"/>
        <v>0</v>
      </c>
      <c r="P66" s="24">
        <f t="shared" si="28"/>
      </c>
      <c r="Q66" s="24">
        <f t="shared" si="29"/>
      </c>
      <c r="R66" s="25">
        <f t="shared" si="5"/>
        <v>0</v>
      </c>
      <c r="S66" s="80"/>
      <c r="T66" s="81"/>
      <c r="U66" s="96">
        <f t="shared" si="30"/>
        <v>0</v>
      </c>
      <c r="V66" s="58">
        <f t="shared" si="14"/>
        <v>0</v>
      </c>
      <c r="W66" s="56">
        <f t="shared" si="13"/>
        <v>5000</v>
      </c>
      <c r="X66" s="57">
        <f t="shared" si="7"/>
        <v>1</v>
      </c>
      <c r="Y66" s="56">
        <f t="shared" si="15"/>
        <v>1</v>
      </c>
      <c r="Z66" s="56">
        <f t="shared" si="16"/>
        <v>1</v>
      </c>
      <c r="AA66" s="56">
        <f t="shared" si="17"/>
        <v>1</v>
      </c>
      <c r="AB66" s="56">
        <f t="shared" si="18"/>
        <v>0.010100999999999999</v>
      </c>
      <c r="AC66" s="56">
        <f t="shared" si="19"/>
        <v>0.01010101</v>
      </c>
      <c r="AD66" s="56">
        <f t="shared" si="20"/>
        <v>0.01010101</v>
      </c>
      <c r="AE66" s="28">
        <f t="shared" si="21"/>
      </c>
      <c r="AF66" s="16">
        <f t="shared" si="22"/>
      </c>
      <c r="AG66" s="18">
        <f t="shared" si="23"/>
      </c>
      <c r="AH66" s="18">
        <f t="shared" si="24"/>
      </c>
      <c r="AI66" s="18">
        <f t="shared" si="25"/>
      </c>
      <c r="AJ66" s="18">
        <f t="shared" si="26"/>
      </c>
    </row>
    <row r="67" spans="1:36" s="4" customFormat="1" ht="16.5" customHeight="1">
      <c r="A67" s="10">
        <f t="shared" si="0"/>
        <v>58</v>
      </c>
      <c r="B67" s="38"/>
      <c r="C67" s="39"/>
      <c r="D67" s="40"/>
      <c r="E67" s="41"/>
      <c r="F67" s="42"/>
      <c r="G67" s="42"/>
      <c r="H67" s="42"/>
      <c r="I67" s="42"/>
      <c r="J67" s="13">
        <f t="shared" si="27"/>
        <v>0</v>
      </c>
      <c r="K67" s="47"/>
      <c r="L67" s="48"/>
      <c r="M67" s="49"/>
      <c r="N67" s="50"/>
      <c r="O67" s="23">
        <f t="shared" si="2"/>
        <v>0</v>
      </c>
      <c r="P67" s="24">
        <f t="shared" si="28"/>
      </c>
      <c r="Q67" s="24">
        <f t="shared" si="29"/>
      </c>
      <c r="R67" s="25">
        <f t="shared" si="5"/>
        <v>0</v>
      </c>
      <c r="S67" s="80"/>
      <c r="T67" s="81"/>
      <c r="U67" s="96">
        <f t="shared" si="30"/>
        <v>0</v>
      </c>
      <c r="V67" s="58">
        <f t="shared" si="14"/>
        <v>0</v>
      </c>
      <c r="W67" s="56">
        <f t="shared" si="13"/>
        <v>5000</v>
      </c>
      <c r="X67" s="57">
        <f t="shared" si="7"/>
        <v>1</v>
      </c>
      <c r="Y67" s="56">
        <f t="shared" si="15"/>
        <v>1</v>
      </c>
      <c r="Z67" s="56">
        <f t="shared" si="16"/>
        <v>1</v>
      </c>
      <c r="AA67" s="56">
        <f t="shared" si="17"/>
        <v>1</v>
      </c>
      <c r="AB67" s="56">
        <f t="shared" si="18"/>
        <v>0.010100999999999999</v>
      </c>
      <c r="AC67" s="56">
        <f t="shared" si="19"/>
        <v>0.01010101</v>
      </c>
      <c r="AD67" s="56">
        <f t="shared" si="20"/>
        <v>0.01010101</v>
      </c>
      <c r="AE67" s="28">
        <f t="shared" si="21"/>
      </c>
      <c r="AF67" s="16">
        <f t="shared" si="22"/>
      </c>
      <c r="AG67" s="18">
        <f t="shared" si="23"/>
      </c>
      <c r="AH67" s="18">
        <f t="shared" si="24"/>
      </c>
      <c r="AI67" s="18">
        <f t="shared" si="25"/>
      </c>
      <c r="AJ67" s="18">
        <f t="shared" si="26"/>
      </c>
    </row>
    <row r="68" spans="1:36" s="4" customFormat="1" ht="16.5" customHeight="1">
      <c r="A68" s="10">
        <f t="shared" si="0"/>
        <v>59</v>
      </c>
      <c r="B68" s="38"/>
      <c r="C68" s="39"/>
      <c r="D68" s="40"/>
      <c r="E68" s="41"/>
      <c r="F68" s="42"/>
      <c r="G68" s="42"/>
      <c r="H68" s="42"/>
      <c r="I68" s="42"/>
      <c r="J68" s="13">
        <f t="shared" si="27"/>
        <v>0</v>
      </c>
      <c r="K68" s="47"/>
      <c r="L68" s="48"/>
      <c r="M68" s="49"/>
      <c r="N68" s="50"/>
      <c r="O68" s="23">
        <f t="shared" si="2"/>
        <v>0</v>
      </c>
      <c r="P68" s="24">
        <f t="shared" si="28"/>
      </c>
      <c r="Q68" s="24">
        <f t="shared" si="29"/>
      </c>
      <c r="R68" s="25">
        <f t="shared" si="5"/>
        <v>0</v>
      </c>
      <c r="S68" s="80"/>
      <c r="T68" s="81"/>
      <c r="U68" s="96">
        <f t="shared" si="30"/>
        <v>0</v>
      </c>
      <c r="V68" s="58">
        <f t="shared" si="14"/>
        <v>0</v>
      </c>
      <c r="W68" s="56">
        <f t="shared" si="13"/>
        <v>5000</v>
      </c>
      <c r="X68" s="57">
        <f t="shared" si="7"/>
        <v>1</v>
      </c>
      <c r="Y68" s="56">
        <f t="shared" si="15"/>
        <v>1</v>
      </c>
      <c r="Z68" s="56">
        <f t="shared" si="16"/>
        <v>1</v>
      </c>
      <c r="AA68" s="56">
        <f t="shared" si="17"/>
        <v>1</v>
      </c>
      <c r="AB68" s="56">
        <f t="shared" si="18"/>
        <v>0.010100999999999999</v>
      </c>
      <c r="AC68" s="56">
        <f t="shared" si="19"/>
        <v>0.01010101</v>
      </c>
      <c r="AD68" s="56">
        <f t="shared" si="20"/>
        <v>0.01010101</v>
      </c>
      <c r="AE68" s="28">
        <f t="shared" si="21"/>
      </c>
      <c r="AF68" s="16">
        <f t="shared" si="22"/>
      </c>
      <c r="AG68" s="18">
        <f t="shared" si="23"/>
      </c>
      <c r="AH68" s="18">
        <f t="shared" si="24"/>
      </c>
      <c r="AI68" s="18">
        <f t="shared" si="25"/>
      </c>
      <c r="AJ68" s="18">
        <f t="shared" si="26"/>
      </c>
    </row>
    <row r="69" spans="1:36" s="4" customFormat="1" ht="16.5" customHeight="1">
      <c r="A69" s="10">
        <f t="shared" si="0"/>
        <v>60</v>
      </c>
      <c r="B69" s="38"/>
      <c r="C69" s="39"/>
      <c r="D69" s="40"/>
      <c r="E69" s="41"/>
      <c r="F69" s="42"/>
      <c r="G69" s="42"/>
      <c r="H69" s="42"/>
      <c r="I69" s="42"/>
      <c r="J69" s="13">
        <f t="shared" si="27"/>
        <v>0</v>
      </c>
      <c r="K69" s="47"/>
      <c r="L69" s="48"/>
      <c r="M69" s="49"/>
      <c r="N69" s="50"/>
      <c r="O69" s="23">
        <f t="shared" si="2"/>
        <v>0</v>
      </c>
      <c r="P69" s="24">
        <f t="shared" si="28"/>
      </c>
      <c r="Q69" s="24">
        <f t="shared" si="29"/>
      </c>
      <c r="R69" s="25">
        <f t="shared" si="5"/>
        <v>0</v>
      </c>
      <c r="S69" s="80"/>
      <c r="T69" s="81"/>
      <c r="U69" s="96">
        <f t="shared" si="30"/>
        <v>0</v>
      </c>
      <c r="V69" s="58">
        <f t="shared" si="14"/>
        <v>0</v>
      </c>
      <c r="W69" s="56">
        <f t="shared" si="13"/>
        <v>5000</v>
      </c>
      <c r="X69" s="57">
        <f t="shared" si="7"/>
        <v>1</v>
      </c>
      <c r="Y69" s="56">
        <f t="shared" si="15"/>
        <v>1</v>
      </c>
      <c r="Z69" s="56">
        <f t="shared" si="16"/>
        <v>1</v>
      </c>
      <c r="AA69" s="56">
        <f t="shared" si="17"/>
        <v>1</v>
      </c>
      <c r="AB69" s="56">
        <f t="shared" si="18"/>
        <v>0.010100999999999999</v>
      </c>
      <c r="AC69" s="56">
        <f t="shared" si="19"/>
        <v>0.01010101</v>
      </c>
      <c r="AD69" s="56">
        <f t="shared" si="20"/>
        <v>0.01010101</v>
      </c>
      <c r="AE69" s="28">
        <f t="shared" si="21"/>
      </c>
      <c r="AF69" s="16">
        <f t="shared" si="22"/>
      </c>
      <c r="AG69" s="18">
        <f t="shared" si="23"/>
      </c>
      <c r="AH69" s="18">
        <f t="shared" si="24"/>
      </c>
      <c r="AI69" s="18">
        <f t="shared" si="25"/>
      </c>
      <c r="AJ69" s="18">
        <f t="shared" si="26"/>
      </c>
    </row>
    <row r="70" spans="1:36" s="4" customFormat="1" ht="16.5" customHeight="1">
      <c r="A70" s="10">
        <f t="shared" si="0"/>
        <v>61</v>
      </c>
      <c r="B70" s="38"/>
      <c r="C70" s="39"/>
      <c r="D70" s="40"/>
      <c r="E70" s="41"/>
      <c r="F70" s="42"/>
      <c r="G70" s="42"/>
      <c r="H70" s="42"/>
      <c r="I70" s="42"/>
      <c r="J70" s="13">
        <f t="shared" si="27"/>
        <v>0</v>
      </c>
      <c r="K70" s="47"/>
      <c r="L70" s="48"/>
      <c r="M70" s="49"/>
      <c r="N70" s="50"/>
      <c r="O70" s="23">
        <f t="shared" si="2"/>
        <v>0</v>
      </c>
      <c r="P70" s="24">
        <f t="shared" si="28"/>
      </c>
      <c r="Q70" s="24">
        <f t="shared" si="29"/>
      </c>
      <c r="R70" s="25">
        <f t="shared" si="5"/>
        <v>0</v>
      </c>
      <c r="S70" s="80"/>
      <c r="T70" s="81"/>
      <c r="U70" s="96">
        <f t="shared" si="30"/>
        <v>0</v>
      </c>
      <c r="V70" s="58">
        <f t="shared" si="14"/>
        <v>0</v>
      </c>
      <c r="W70" s="56">
        <f t="shared" si="13"/>
        <v>5000</v>
      </c>
      <c r="X70" s="57">
        <f t="shared" si="7"/>
        <v>1</v>
      </c>
      <c r="Y70" s="56">
        <f t="shared" si="15"/>
        <v>1</v>
      </c>
      <c r="Z70" s="56">
        <f t="shared" si="16"/>
        <v>1</v>
      </c>
      <c r="AA70" s="56">
        <f t="shared" si="17"/>
        <v>1</v>
      </c>
      <c r="AB70" s="56">
        <f t="shared" si="18"/>
        <v>0.010100999999999999</v>
      </c>
      <c r="AC70" s="56">
        <f t="shared" si="19"/>
        <v>0.01010101</v>
      </c>
      <c r="AD70" s="56">
        <f t="shared" si="20"/>
        <v>0.01010101</v>
      </c>
      <c r="AE70" s="28">
        <f t="shared" si="21"/>
      </c>
      <c r="AF70" s="16">
        <f t="shared" si="22"/>
      </c>
      <c r="AG70" s="18">
        <f t="shared" si="23"/>
      </c>
      <c r="AH70" s="18">
        <f t="shared" si="24"/>
      </c>
      <c r="AI70" s="18">
        <f t="shared" si="25"/>
      </c>
      <c r="AJ70" s="18">
        <f t="shared" si="26"/>
      </c>
    </row>
    <row r="71" spans="1:36" s="4" customFormat="1" ht="16.5" customHeight="1">
      <c r="A71" s="10">
        <f t="shared" si="0"/>
        <v>62</v>
      </c>
      <c r="B71" s="38"/>
      <c r="C71" s="39"/>
      <c r="D71" s="40"/>
      <c r="E71" s="41"/>
      <c r="F71" s="42"/>
      <c r="G71" s="42"/>
      <c r="H71" s="42"/>
      <c r="I71" s="42"/>
      <c r="J71" s="13">
        <f t="shared" si="27"/>
        <v>0</v>
      </c>
      <c r="K71" s="47"/>
      <c r="L71" s="48"/>
      <c r="M71" s="49"/>
      <c r="N71" s="50"/>
      <c r="O71" s="23">
        <f t="shared" si="2"/>
        <v>0</v>
      </c>
      <c r="P71" s="24">
        <f t="shared" si="28"/>
      </c>
      <c r="Q71" s="24">
        <f t="shared" si="29"/>
      </c>
      <c r="R71" s="25">
        <f t="shared" si="5"/>
        <v>0</v>
      </c>
      <c r="S71" s="80"/>
      <c r="T71" s="81"/>
      <c r="U71" s="96">
        <f t="shared" si="30"/>
        <v>0</v>
      </c>
      <c r="V71" s="58">
        <f t="shared" si="14"/>
        <v>0</v>
      </c>
      <c r="W71" s="56">
        <f t="shared" si="13"/>
        <v>5000</v>
      </c>
      <c r="X71" s="57">
        <f t="shared" si="7"/>
        <v>1</v>
      </c>
      <c r="Y71" s="56">
        <f t="shared" si="15"/>
        <v>1</v>
      </c>
      <c r="Z71" s="56">
        <f t="shared" si="16"/>
        <v>1</v>
      </c>
      <c r="AA71" s="56">
        <f t="shared" si="17"/>
        <v>1</v>
      </c>
      <c r="AB71" s="56">
        <f t="shared" si="18"/>
        <v>0.010100999999999999</v>
      </c>
      <c r="AC71" s="56">
        <f t="shared" si="19"/>
        <v>0.01010101</v>
      </c>
      <c r="AD71" s="56">
        <f t="shared" si="20"/>
        <v>0.01010101</v>
      </c>
      <c r="AE71" s="28">
        <f t="shared" si="21"/>
      </c>
      <c r="AF71" s="16">
        <f t="shared" si="22"/>
      </c>
      <c r="AG71" s="18">
        <f t="shared" si="23"/>
      </c>
      <c r="AH71" s="18">
        <f t="shared" si="24"/>
      </c>
      <c r="AI71" s="18">
        <f t="shared" si="25"/>
      </c>
      <c r="AJ71" s="18">
        <f t="shared" si="26"/>
      </c>
    </row>
    <row r="72" spans="1:36" s="4" customFormat="1" ht="16.5" customHeight="1">
      <c r="A72" s="10">
        <f t="shared" si="0"/>
        <v>63</v>
      </c>
      <c r="B72" s="38"/>
      <c r="C72" s="39"/>
      <c r="D72" s="40"/>
      <c r="E72" s="41"/>
      <c r="F72" s="42"/>
      <c r="G72" s="42"/>
      <c r="H72" s="42"/>
      <c r="I72" s="42"/>
      <c r="J72" s="13">
        <f t="shared" si="27"/>
        <v>0</v>
      </c>
      <c r="K72" s="47"/>
      <c r="L72" s="48"/>
      <c r="M72" s="49"/>
      <c r="N72" s="50"/>
      <c r="O72" s="23">
        <f t="shared" si="2"/>
        <v>0</v>
      </c>
      <c r="P72" s="24">
        <f t="shared" si="28"/>
      </c>
      <c r="Q72" s="24">
        <f t="shared" si="29"/>
      </c>
      <c r="R72" s="25">
        <f t="shared" si="5"/>
        <v>0</v>
      </c>
      <c r="S72" s="80"/>
      <c r="T72" s="81"/>
      <c r="U72" s="96">
        <f t="shared" si="30"/>
        <v>0</v>
      </c>
      <c r="V72" s="58">
        <f t="shared" si="14"/>
        <v>0</v>
      </c>
      <c r="W72" s="56">
        <f t="shared" si="13"/>
        <v>5000</v>
      </c>
      <c r="X72" s="57">
        <f t="shared" si="7"/>
        <v>1</v>
      </c>
      <c r="Y72" s="56">
        <f t="shared" si="15"/>
        <v>1</v>
      </c>
      <c r="Z72" s="56">
        <f t="shared" si="16"/>
        <v>1</v>
      </c>
      <c r="AA72" s="56">
        <f t="shared" si="17"/>
        <v>1</v>
      </c>
      <c r="AB72" s="56">
        <f t="shared" si="18"/>
        <v>0.010100999999999999</v>
      </c>
      <c r="AC72" s="56">
        <f t="shared" si="19"/>
        <v>0.01010101</v>
      </c>
      <c r="AD72" s="56">
        <f t="shared" si="20"/>
        <v>0.01010101</v>
      </c>
      <c r="AE72" s="28">
        <f t="shared" si="21"/>
      </c>
      <c r="AF72" s="16">
        <f t="shared" si="22"/>
      </c>
      <c r="AG72" s="18">
        <f t="shared" si="23"/>
      </c>
      <c r="AH72" s="18">
        <f t="shared" si="24"/>
      </c>
      <c r="AI72" s="18">
        <f t="shared" si="25"/>
      </c>
      <c r="AJ72" s="18">
        <f t="shared" si="26"/>
      </c>
    </row>
    <row r="73" spans="1:36" s="4" customFormat="1" ht="16.5" customHeight="1">
      <c r="A73" s="10">
        <f t="shared" si="0"/>
        <v>64</v>
      </c>
      <c r="B73" s="38"/>
      <c r="C73" s="39"/>
      <c r="D73" s="40"/>
      <c r="E73" s="41"/>
      <c r="F73" s="42"/>
      <c r="G73" s="42"/>
      <c r="H73" s="42"/>
      <c r="I73" s="42"/>
      <c r="J73" s="13">
        <f t="shared" si="27"/>
        <v>0</v>
      </c>
      <c r="K73" s="47"/>
      <c r="L73" s="48"/>
      <c r="M73" s="49"/>
      <c r="N73" s="50"/>
      <c r="O73" s="23">
        <f t="shared" si="2"/>
        <v>0</v>
      </c>
      <c r="P73" s="24">
        <f t="shared" si="28"/>
      </c>
      <c r="Q73" s="24">
        <f t="shared" si="29"/>
      </c>
      <c r="R73" s="25">
        <f t="shared" si="5"/>
        <v>0</v>
      </c>
      <c r="S73" s="80"/>
      <c r="T73" s="81"/>
      <c r="U73" s="96">
        <f t="shared" si="30"/>
        <v>0</v>
      </c>
      <c r="V73" s="58">
        <f t="shared" si="14"/>
        <v>0</v>
      </c>
      <c r="W73" s="56">
        <f t="shared" si="13"/>
        <v>5000</v>
      </c>
      <c r="X73" s="57">
        <f t="shared" si="7"/>
        <v>1</v>
      </c>
      <c r="Y73" s="56">
        <f t="shared" si="15"/>
        <v>1</v>
      </c>
      <c r="Z73" s="56">
        <f t="shared" si="16"/>
        <v>1</v>
      </c>
      <c r="AA73" s="56">
        <f t="shared" si="17"/>
        <v>1</v>
      </c>
      <c r="AB73" s="56">
        <f t="shared" si="18"/>
        <v>0.010100999999999999</v>
      </c>
      <c r="AC73" s="56">
        <f t="shared" si="19"/>
        <v>0.01010101</v>
      </c>
      <c r="AD73" s="56">
        <f t="shared" si="20"/>
        <v>0.01010101</v>
      </c>
      <c r="AE73" s="28">
        <f t="shared" si="21"/>
      </c>
      <c r="AF73" s="16">
        <f t="shared" si="22"/>
      </c>
      <c r="AG73" s="18">
        <f t="shared" si="23"/>
      </c>
      <c r="AH73" s="18">
        <f t="shared" si="24"/>
      </c>
      <c r="AI73" s="18">
        <f t="shared" si="25"/>
      </c>
      <c r="AJ73" s="18">
        <f t="shared" si="26"/>
      </c>
    </row>
    <row r="74" spans="1:36" s="4" customFormat="1" ht="16.5" customHeight="1">
      <c r="A74" s="10">
        <f aca="true" t="shared" si="31" ref="A74:A89">A73+1</f>
        <v>65</v>
      </c>
      <c r="B74" s="38"/>
      <c r="C74" s="39"/>
      <c r="D74" s="40"/>
      <c r="E74" s="41"/>
      <c r="F74" s="42"/>
      <c r="G74" s="42"/>
      <c r="H74" s="42"/>
      <c r="I74" s="42"/>
      <c r="J74" s="13">
        <f aca="true" t="shared" si="32" ref="J74:J89">VLOOKUP(E74,ZonesPoints,3,FALSE)+VLOOKUP(F74,ZonesPoints,3,FALSE)+VLOOKUP(G74,ZonesPoints,3,FALSE)+VLOOKUP(H74,ZonesPoints,3,FALSE)+VLOOKUP(I74,ZonesPoints,3,FALSE)</f>
        <v>0</v>
      </c>
      <c r="K74" s="47"/>
      <c r="L74" s="48"/>
      <c r="M74" s="49"/>
      <c r="N74" s="50"/>
      <c r="O74" s="23">
        <f aca="true" t="shared" si="33" ref="O74:O89">IF(P74=Q74,MIN(K74,M74),CHOOSE(MATCH(R74,P74:Q74),K74,M74))</f>
        <v>0</v>
      </c>
      <c r="P74" s="24">
        <f aca="true" t="shared" si="34" ref="P74:P89">IF(OR(K74="",K74=0),"",VLOOKUP(K74,TempsPoints,3,TRUE)-10*L74)</f>
      </c>
      <c r="Q74" s="24">
        <f aca="true" t="shared" si="35" ref="Q74:Q89">IF(OR(M74="",M74=0),"",VLOOKUP(M74,TempsPoints,3,TRUE)-10*N74)</f>
      </c>
      <c r="R74" s="25">
        <f aca="true" t="shared" si="36" ref="R74:R89">MAX(P74:Q74)</f>
        <v>0</v>
      </c>
      <c r="S74" s="80"/>
      <c r="T74" s="81"/>
      <c r="U74" s="96">
        <f aca="true" t="shared" si="37" ref="U74:U89">(S74*VLOOKUP("Plaque",LancerPoints,2,FALSE))+(T74*VLOOKUP("Centre",LancerPoints,2,FALSE))</f>
        <v>0</v>
      </c>
      <c r="V74" s="58">
        <f t="shared" si="14"/>
        <v>0</v>
      </c>
      <c r="W74" s="56">
        <f t="shared" si="13"/>
        <v>5000</v>
      </c>
      <c r="X74" s="57">
        <f aca="true" t="shared" si="38" ref="X74:X89">RANK(W74,$W$10:$W$89,1)</f>
        <v>1</v>
      </c>
      <c r="Y74" s="56">
        <f t="shared" si="15"/>
        <v>1</v>
      </c>
      <c r="Z74" s="56">
        <f t="shared" si="16"/>
        <v>1</v>
      </c>
      <c r="AA74" s="56">
        <f t="shared" si="17"/>
        <v>1</v>
      </c>
      <c r="AB74" s="56">
        <f t="shared" si="18"/>
        <v>0.010100999999999999</v>
      </c>
      <c r="AC74" s="56">
        <f t="shared" si="19"/>
        <v>0.01010101</v>
      </c>
      <c r="AD74" s="56">
        <f t="shared" si="20"/>
        <v>0.01010101</v>
      </c>
      <c r="AE74" s="28">
        <f t="shared" si="21"/>
      </c>
      <c r="AF74" s="16">
        <f t="shared" si="22"/>
      </c>
      <c r="AG74" s="18">
        <f t="shared" si="23"/>
      </c>
      <c r="AH74" s="18">
        <f t="shared" si="24"/>
      </c>
      <c r="AI74" s="18">
        <f t="shared" si="25"/>
      </c>
      <c r="AJ74" s="18">
        <f t="shared" si="26"/>
      </c>
    </row>
    <row r="75" spans="1:36" s="4" customFormat="1" ht="16.5" customHeight="1">
      <c r="A75" s="10">
        <f t="shared" si="31"/>
        <v>66</v>
      </c>
      <c r="B75" s="38"/>
      <c r="C75" s="39"/>
      <c r="D75" s="40"/>
      <c r="E75" s="41"/>
      <c r="F75" s="42"/>
      <c r="G75" s="42"/>
      <c r="H75" s="42"/>
      <c r="I75" s="42"/>
      <c r="J75" s="13">
        <f t="shared" si="32"/>
        <v>0</v>
      </c>
      <c r="K75" s="47"/>
      <c r="L75" s="48"/>
      <c r="M75" s="49"/>
      <c r="N75" s="50"/>
      <c r="O75" s="23">
        <f t="shared" si="33"/>
        <v>0</v>
      </c>
      <c r="P75" s="24">
        <f t="shared" si="34"/>
      </c>
      <c r="Q75" s="24">
        <f t="shared" si="35"/>
      </c>
      <c r="R75" s="25">
        <f t="shared" si="36"/>
        <v>0</v>
      </c>
      <c r="S75" s="80"/>
      <c r="T75" s="81"/>
      <c r="U75" s="96">
        <f t="shared" si="37"/>
        <v>0</v>
      </c>
      <c r="V75" s="58">
        <f t="shared" si="14"/>
        <v>0</v>
      </c>
      <c r="W75" s="56">
        <f aca="true" t="shared" si="39" ref="W75:W89">VALUE(COUNTIF(E75:I75,6)&amp;COUNTIF(E75:I75,5)&amp;COUNTIF(E75:I75,4)&amp;COUNTIF(E75:I75,3)&amp;COUNTIF(E75:I75,2)&amp;COUNTIF(E75:I75,1)&amp;(COUNTIF(E75:I75,0)+COUNTIF(E75:I75,""))&amp;TEXT(IF(ISERROR(LARGE(P75:Q75,2)),0,LARGE(P75:Q75,2)),"000"))</f>
        <v>5000</v>
      </c>
      <c r="X75" s="57">
        <f t="shared" si="38"/>
        <v>1</v>
      </c>
      <c r="Y75" s="56">
        <f t="shared" si="15"/>
        <v>1</v>
      </c>
      <c r="Z75" s="56">
        <f t="shared" si="16"/>
        <v>1</v>
      </c>
      <c r="AA75" s="56">
        <f t="shared" si="17"/>
        <v>1</v>
      </c>
      <c r="AB75" s="56">
        <f t="shared" si="18"/>
        <v>0.010100999999999999</v>
      </c>
      <c r="AC75" s="56">
        <f t="shared" si="19"/>
        <v>0.01010101</v>
      </c>
      <c r="AD75" s="56">
        <f t="shared" si="20"/>
        <v>0.01010101</v>
      </c>
      <c r="AE75" s="28">
        <f t="shared" si="21"/>
      </c>
      <c r="AF75" s="16">
        <f t="shared" si="22"/>
      </c>
      <c r="AG75" s="18">
        <f t="shared" si="23"/>
      </c>
      <c r="AH75" s="18">
        <f t="shared" si="24"/>
      </c>
      <c r="AI75" s="18">
        <f t="shared" si="25"/>
      </c>
      <c r="AJ75" s="18">
        <f t="shared" si="26"/>
      </c>
    </row>
    <row r="76" spans="1:36" s="4" customFormat="1" ht="16.5" customHeight="1">
      <c r="A76" s="10">
        <f t="shared" si="31"/>
        <v>67</v>
      </c>
      <c r="B76" s="38"/>
      <c r="C76" s="39"/>
      <c r="D76" s="40"/>
      <c r="E76" s="41"/>
      <c r="F76" s="42"/>
      <c r="G76" s="42"/>
      <c r="H76" s="42"/>
      <c r="I76" s="42"/>
      <c r="J76" s="13">
        <f t="shared" si="32"/>
        <v>0</v>
      </c>
      <c r="K76" s="47"/>
      <c r="L76" s="48"/>
      <c r="M76" s="49"/>
      <c r="N76" s="50"/>
      <c r="O76" s="23">
        <f t="shared" si="33"/>
        <v>0</v>
      </c>
      <c r="P76" s="24">
        <f t="shared" si="34"/>
      </c>
      <c r="Q76" s="24">
        <f t="shared" si="35"/>
      </c>
      <c r="R76" s="25">
        <f t="shared" si="36"/>
        <v>0</v>
      </c>
      <c r="S76" s="80"/>
      <c r="T76" s="81"/>
      <c r="U76" s="96">
        <f t="shared" si="37"/>
        <v>0</v>
      </c>
      <c r="V76" s="58">
        <f t="shared" si="14"/>
        <v>0</v>
      </c>
      <c r="W76" s="56">
        <f t="shared" si="39"/>
        <v>5000</v>
      </c>
      <c r="X76" s="57">
        <f t="shared" si="38"/>
        <v>1</v>
      </c>
      <c r="Y76" s="56">
        <f t="shared" si="15"/>
        <v>1</v>
      </c>
      <c r="Z76" s="56">
        <f t="shared" si="16"/>
        <v>1</v>
      </c>
      <c r="AA76" s="56">
        <f t="shared" si="17"/>
        <v>1</v>
      </c>
      <c r="AB76" s="56">
        <f t="shared" si="18"/>
        <v>0.010100999999999999</v>
      </c>
      <c r="AC76" s="56">
        <f t="shared" si="19"/>
        <v>0.01010101</v>
      </c>
      <c r="AD76" s="56">
        <f t="shared" si="20"/>
        <v>0.01010101</v>
      </c>
      <c r="AE76" s="28">
        <f t="shared" si="21"/>
      </c>
      <c r="AF76" s="16">
        <f t="shared" si="22"/>
      </c>
      <c r="AG76" s="18">
        <f t="shared" si="23"/>
      </c>
      <c r="AH76" s="18">
        <f t="shared" si="24"/>
      </c>
      <c r="AI76" s="18">
        <f t="shared" si="25"/>
      </c>
      <c r="AJ76" s="18">
        <f t="shared" si="26"/>
      </c>
    </row>
    <row r="77" spans="1:36" s="4" customFormat="1" ht="16.5" customHeight="1">
      <c r="A77" s="10">
        <f t="shared" si="31"/>
        <v>68</v>
      </c>
      <c r="B77" s="38"/>
      <c r="C77" s="39"/>
      <c r="D77" s="40"/>
      <c r="E77" s="41"/>
      <c r="F77" s="42"/>
      <c r="G77" s="42"/>
      <c r="H77" s="42"/>
      <c r="I77" s="42"/>
      <c r="J77" s="13">
        <f t="shared" si="32"/>
        <v>0</v>
      </c>
      <c r="K77" s="47"/>
      <c r="L77" s="48"/>
      <c r="M77" s="49"/>
      <c r="N77" s="50"/>
      <c r="O77" s="23">
        <f t="shared" si="33"/>
        <v>0</v>
      </c>
      <c r="P77" s="24">
        <f t="shared" si="34"/>
      </c>
      <c r="Q77" s="24">
        <f t="shared" si="35"/>
      </c>
      <c r="R77" s="25">
        <f t="shared" si="36"/>
        <v>0</v>
      </c>
      <c r="S77" s="80"/>
      <c r="T77" s="81"/>
      <c r="U77" s="96">
        <f t="shared" si="37"/>
        <v>0</v>
      </c>
      <c r="V77" s="58">
        <f t="shared" si="14"/>
        <v>0</v>
      </c>
      <c r="W77" s="56">
        <f t="shared" si="39"/>
        <v>5000</v>
      </c>
      <c r="X77" s="57">
        <f t="shared" si="38"/>
        <v>1</v>
      </c>
      <c r="Y77" s="56">
        <f t="shared" si="15"/>
        <v>1</v>
      </c>
      <c r="Z77" s="56">
        <f t="shared" si="16"/>
        <v>1</v>
      </c>
      <c r="AA77" s="56">
        <f t="shared" si="17"/>
        <v>1</v>
      </c>
      <c r="AB77" s="56">
        <f t="shared" si="18"/>
        <v>0.010100999999999999</v>
      </c>
      <c r="AC77" s="56">
        <f t="shared" si="19"/>
        <v>0.01010101</v>
      </c>
      <c r="AD77" s="56">
        <f t="shared" si="20"/>
        <v>0.01010101</v>
      </c>
      <c r="AE77" s="28">
        <f t="shared" si="21"/>
      </c>
      <c r="AF77" s="16">
        <f t="shared" si="22"/>
      </c>
      <c r="AG77" s="18">
        <f t="shared" si="23"/>
      </c>
      <c r="AH77" s="18">
        <f t="shared" si="24"/>
      </c>
      <c r="AI77" s="18">
        <f t="shared" si="25"/>
      </c>
      <c r="AJ77" s="18">
        <f t="shared" si="26"/>
      </c>
    </row>
    <row r="78" spans="1:36" s="4" customFormat="1" ht="16.5" customHeight="1">
      <c r="A78" s="10">
        <f t="shared" si="31"/>
        <v>69</v>
      </c>
      <c r="B78" s="38"/>
      <c r="C78" s="39"/>
      <c r="D78" s="40"/>
      <c r="E78" s="41"/>
      <c r="F78" s="42"/>
      <c r="G78" s="42"/>
      <c r="H78" s="42"/>
      <c r="I78" s="42"/>
      <c r="J78" s="13">
        <f t="shared" si="32"/>
        <v>0</v>
      </c>
      <c r="K78" s="47"/>
      <c r="L78" s="48"/>
      <c r="M78" s="49"/>
      <c r="N78" s="50"/>
      <c r="O78" s="23">
        <f t="shared" si="33"/>
        <v>0</v>
      </c>
      <c r="P78" s="24">
        <f t="shared" si="34"/>
      </c>
      <c r="Q78" s="24">
        <f t="shared" si="35"/>
      </c>
      <c r="R78" s="25">
        <f t="shared" si="36"/>
        <v>0</v>
      </c>
      <c r="S78" s="80"/>
      <c r="T78" s="81"/>
      <c r="U78" s="96">
        <f t="shared" si="37"/>
        <v>0</v>
      </c>
      <c r="V78" s="58">
        <f t="shared" si="14"/>
        <v>0</v>
      </c>
      <c r="W78" s="56">
        <f t="shared" si="39"/>
        <v>5000</v>
      </c>
      <c r="X78" s="57">
        <f t="shared" si="38"/>
        <v>1</v>
      </c>
      <c r="Y78" s="56">
        <f t="shared" si="15"/>
        <v>1</v>
      </c>
      <c r="Z78" s="56">
        <f t="shared" si="16"/>
        <v>1</v>
      </c>
      <c r="AA78" s="56">
        <f t="shared" si="17"/>
        <v>1</v>
      </c>
      <c r="AB78" s="56">
        <f t="shared" si="18"/>
        <v>0.010100999999999999</v>
      </c>
      <c r="AC78" s="56">
        <f t="shared" si="19"/>
        <v>0.01010101</v>
      </c>
      <c r="AD78" s="56">
        <f t="shared" si="20"/>
        <v>0.01010101</v>
      </c>
      <c r="AE78" s="28">
        <f t="shared" si="21"/>
      </c>
      <c r="AF78" s="16">
        <f aca="true" t="shared" si="40" ref="AF78:AF89">IF(AE78=1,"1er:",IF(AE78=2,"2e:",IF(AE78=3,"3e:","")))</f>
      </c>
      <c r="AG78" s="18">
        <f aca="true" t="shared" si="41" ref="AG78:AG89">IF(AE78=1,C78,IF(AE78=2,C78,IF(AE78=3,C78,"")))</f>
      </c>
      <c r="AH78" s="18">
        <f aca="true" t="shared" si="42" ref="AH78:AH89">IF(AE78=1,B78,IF(AE78=2,B78,IF(AE78=3,B78,"")))</f>
      </c>
      <c r="AI78" s="18">
        <f aca="true" t="shared" si="43" ref="AI78:AI89">IF(AE78=1,"de",IF(AE78=2,"de",IF(AE78=3,"de","")))</f>
      </c>
      <c r="AJ78" s="18">
        <f aca="true" t="shared" si="44" ref="AJ78:AJ89">IF(AE78=1,D78,IF(AE78=2,D78,IF(AE78=3,D78,"")))</f>
      </c>
    </row>
    <row r="79" spans="1:36" s="4" customFormat="1" ht="16.5" customHeight="1">
      <c r="A79" s="10">
        <f t="shared" si="31"/>
        <v>70</v>
      </c>
      <c r="B79" s="38"/>
      <c r="C79" s="39"/>
      <c r="D79" s="40"/>
      <c r="E79" s="41"/>
      <c r="F79" s="42"/>
      <c r="G79" s="42"/>
      <c r="H79" s="42"/>
      <c r="I79" s="42"/>
      <c r="J79" s="13">
        <f t="shared" si="32"/>
        <v>0</v>
      </c>
      <c r="K79" s="47"/>
      <c r="L79" s="48"/>
      <c r="M79" s="49"/>
      <c r="N79" s="50"/>
      <c r="O79" s="23">
        <f t="shared" si="33"/>
        <v>0</v>
      </c>
      <c r="P79" s="24">
        <f t="shared" si="34"/>
      </c>
      <c r="Q79" s="24">
        <f t="shared" si="35"/>
      </c>
      <c r="R79" s="25">
        <f t="shared" si="36"/>
        <v>0</v>
      </c>
      <c r="S79" s="80"/>
      <c r="T79" s="81"/>
      <c r="U79" s="96">
        <f t="shared" si="37"/>
        <v>0</v>
      </c>
      <c r="V79" s="58">
        <f aca="true" t="shared" si="45" ref="V79:V89">U79+R79+J79</f>
        <v>0</v>
      </c>
      <c r="W79" s="56">
        <f t="shared" si="39"/>
        <v>5000</v>
      </c>
      <c r="X79" s="57">
        <f t="shared" si="38"/>
        <v>1</v>
      </c>
      <c r="Y79" s="56">
        <f aca="true" t="shared" si="46" ref="Y79:Y89">RANK(J79,$J$10:$J$89,1)</f>
        <v>1</v>
      </c>
      <c r="Z79" s="56">
        <f aca="true" t="shared" si="47" ref="Z79:Z89">RANK(U79,$U$10:$U$89,1)</f>
        <v>1</v>
      </c>
      <c r="AA79" s="56">
        <f aca="true" t="shared" si="48" ref="AA79:AA89">RANK(R79,$R$10:$R$89,1)</f>
        <v>1</v>
      </c>
      <c r="AB79" s="56">
        <f aca="true" t="shared" si="49" ref="AB79:AB89">Y79/100+Z79/10000+AA79/1000000</f>
        <v>0.010100999999999999</v>
      </c>
      <c r="AC79" s="56">
        <f aca="true" t="shared" si="50" ref="AC79:AC89">X79/100+AB79/100</f>
        <v>0.01010101</v>
      </c>
      <c r="AD79" s="56">
        <f aca="true" t="shared" si="51" ref="AD79:AD89">AC79+V79</f>
        <v>0.01010101</v>
      </c>
      <c r="AE79" s="28">
        <f aca="true" t="shared" si="52" ref="AE79:AE89">IF(V79=0,"",RANK(AD79,$AD$10:$AD$89,0))</f>
      </c>
      <c r="AF79" s="16">
        <f t="shared" si="40"/>
      </c>
      <c r="AG79" s="18">
        <f t="shared" si="41"/>
      </c>
      <c r="AH79" s="18">
        <f t="shared" si="42"/>
      </c>
      <c r="AI79" s="18">
        <f t="shared" si="43"/>
      </c>
      <c r="AJ79" s="18">
        <f t="shared" si="44"/>
      </c>
    </row>
    <row r="80" spans="1:36" s="4" customFormat="1" ht="16.5" customHeight="1">
      <c r="A80" s="10">
        <f t="shared" si="31"/>
        <v>71</v>
      </c>
      <c r="B80" s="38"/>
      <c r="C80" s="39"/>
      <c r="D80" s="40"/>
      <c r="E80" s="41"/>
      <c r="F80" s="42"/>
      <c r="G80" s="42"/>
      <c r="H80" s="42"/>
      <c r="I80" s="42"/>
      <c r="J80" s="13">
        <f t="shared" si="32"/>
        <v>0</v>
      </c>
      <c r="K80" s="47"/>
      <c r="L80" s="48"/>
      <c r="M80" s="49"/>
      <c r="N80" s="50"/>
      <c r="O80" s="23">
        <f t="shared" si="33"/>
        <v>0</v>
      </c>
      <c r="P80" s="24">
        <f t="shared" si="34"/>
      </c>
      <c r="Q80" s="24">
        <f t="shared" si="35"/>
      </c>
      <c r="R80" s="25">
        <f t="shared" si="36"/>
        <v>0</v>
      </c>
      <c r="S80" s="80"/>
      <c r="T80" s="81"/>
      <c r="U80" s="96">
        <f t="shared" si="37"/>
        <v>0</v>
      </c>
      <c r="V80" s="58">
        <f t="shared" si="45"/>
        <v>0</v>
      </c>
      <c r="W80" s="56">
        <f t="shared" si="39"/>
        <v>5000</v>
      </c>
      <c r="X80" s="57">
        <f t="shared" si="38"/>
        <v>1</v>
      </c>
      <c r="Y80" s="56">
        <f t="shared" si="46"/>
        <v>1</v>
      </c>
      <c r="Z80" s="56">
        <f t="shared" si="47"/>
        <v>1</v>
      </c>
      <c r="AA80" s="56">
        <f t="shared" si="48"/>
        <v>1</v>
      </c>
      <c r="AB80" s="56">
        <f t="shared" si="49"/>
        <v>0.010100999999999999</v>
      </c>
      <c r="AC80" s="56">
        <f t="shared" si="50"/>
        <v>0.01010101</v>
      </c>
      <c r="AD80" s="56">
        <f t="shared" si="51"/>
        <v>0.01010101</v>
      </c>
      <c r="AE80" s="28">
        <f t="shared" si="52"/>
      </c>
      <c r="AF80" s="16">
        <f t="shared" si="40"/>
      </c>
      <c r="AG80" s="18">
        <f t="shared" si="41"/>
      </c>
      <c r="AH80" s="18">
        <f t="shared" si="42"/>
      </c>
      <c r="AI80" s="18">
        <f t="shared" si="43"/>
      </c>
      <c r="AJ80" s="18">
        <f t="shared" si="44"/>
      </c>
    </row>
    <row r="81" spans="1:36" s="4" customFormat="1" ht="16.5" customHeight="1">
      <c r="A81" s="10">
        <f t="shared" si="31"/>
        <v>72</v>
      </c>
      <c r="B81" s="38"/>
      <c r="C81" s="39"/>
      <c r="D81" s="40"/>
      <c r="E81" s="41"/>
      <c r="F81" s="42"/>
      <c r="G81" s="42"/>
      <c r="H81" s="42"/>
      <c r="I81" s="42"/>
      <c r="J81" s="13">
        <f t="shared" si="32"/>
        <v>0</v>
      </c>
      <c r="K81" s="47"/>
      <c r="L81" s="48"/>
      <c r="M81" s="49"/>
      <c r="N81" s="50"/>
      <c r="O81" s="23">
        <f t="shared" si="33"/>
        <v>0</v>
      </c>
      <c r="P81" s="24">
        <f t="shared" si="34"/>
      </c>
      <c r="Q81" s="24">
        <f t="shared" si="35"/>
      </c>
      <c r="R81" s="25">
        <f t="shared" si="36"/>
        <v>0</v>
      </c>
      <c r="S81" s="80"/>
      <c r="T81" s="81"/>
      <c r="U81" s="96">
        <f t="shared" si="37"/>
        <v>0</v>
      </c>
      <c r="V81" s="58">
        <f t="shared" si="45"/>
        <v>0</v>
      </c>
      <c r="W81" s="56">
        <f t="shared" si="39"/>
        <v>5000</v>
      </c>
      <c r="X81" s="57">
        <f t="shared" si="38"/>
        <v>1</v>
      </c>
      <c r="Y81" s="56">
        <f t="shared" si="46"/>
        <v>1</v>
      </c>
      <c r="Z81" s="56">
        <f t="shared" si="47"/>
        <v>1</v>
      </c>
      <c r="AA81" s="56">
        <f t="shared" si="48"/>
        <v>1</v>
      </c>
      <c r="AB81" s="56">
        <f t="shared" si="49"/>
        <v>0.010100999999999999</v>
      </c>
      <c r="AC81" s="56">
        <f t="shared" si="50"/>
        <v>0.01010101</v>
      </c>
      <c r="AD81" s="56">
        <f t="shared" si="51"/>
        <v>0.01010101</v>
      </c>
      <c r="AE81" s="28">
        <f t="shared" si="52"/>
      </c>
      <c r="AF81" s="16">
        <f t="shared" si="40"/>
      </c>
      <c r="AG81" s="18">
        <f t="shared" si="41"/>
      </c>
      <c r="AH81" s="18">
        <f t="shared" si="42"/>
      </c>
      <c r="AI81" s="18">
        <f t="shared" si="43"/>
      </c>
      <c r="AJ81" s="18">
        <f t="shared" si="44"/>
      </c>
    </row>
    <row r="82" spans="1:36" s="4" customFormat="1" ht="16.5" customHeight="1">
      <c r="A82" s="10">
        <f t="shared" si="31"/>
        <v>73</v>
      </c>
      <c r="B82" s="38"/>
      <c r="C82" s="39"/>
      <c r="D82" s="40"/>
      <c r="E82" s="41"/>
      <c r="F82" s="42"/>
      <c r="G82" s="42"/>
      <c r="H82" s="42"/>
      <c r="I82" s="42"/>
      <c r="J82" s="13">
        <f t="shared" si="32"/>
        <v>0</v>
      </c>
      <c r="K82" s="47"/>
      <c r="L82" s="48"/>
      <c r="M82" s="49"/>
      <c r="N82" s="50"/>
      <c r="O82" s="23">
        <f t="shared" si="33"/>
        <v>0</v>
      </c>
      <c r="P82" s="24">
        <f t="shared" si="34"/>
      </c>
      <c r="Q82" s="24">
        <f t="shared" si="35"/>
      </c>
      <c r="R82" s="25">
        <f t="shared" si="36"/>
        <v>0</v>
      </c>
      <c r="S82" s="80"/>
      <c r="T82" s="81"/>
      <c r="U82" s="96">
        <f t="shared" si="37"/>
        <v>0</v>
      </c>
      <c r="V82" s="58">
        <f t="shared" si="45"/>
        <v>0</v>
      </c>
      <c r="W82" s="56">
        <f t="shared" si="39"/>
        <v>5000</v>
      </c>
      <c r="X82" s="57">
        <f t="shared" si="38"/>
        <v>1</v>
      </c>
      <c r="Y82" s="56">
        <f t="shared" si="46"/>
        <v>1</v>
      </c>
      <c r="Z82" s="56">
        <f t="shared" si="47"/>
        <v>1</v>
      </c>
      <c r="AA82" s="56">
        <f t="shared" si="48"/>
        <v>1</v>
      </c>
      <c r="AB82" s="56">
        <f t="shared" si="49"/>
        <v>0.010100999999999999</v>
      </c>
      <c r="AC82" s="56">
        <f t="shared" si="50"/>
        <v>0.01010101</v>
      </c>
      <c r="AD82" s="56">
        <f t="shared" si="51"/>
        <v>0.01010101</v>
      </c>
      <c r="AE82" s="28">
        <f t="shared" si="52"/>
      </c>
      <c r="AF82" s="16">
        <f t="shared" si="40"/>
      </c>
      <c r="AG82" s="18">
        <f t="shared" si="41"/>
      </c>
      <c r="AH82" s="18">
        <f t="shared" si="42"/>
      </c>
      <c r="AI82" s="18">
        <f t="shared" si="43"/>
      </c>
      <c r="AJ82" s="18">
        <f t="shared" si="44"/>
      </c>
    </row>
    <row r="83" spans="1:36" s="4" customFormat="1" ht="16.5" customHeight="1">
      <c r="A83" s="10">
        <f t="shared" si="31"/>
        <v>74</v>
      </c>
      <c r="B83" s="38"/>
      <c r="C83" s="39"/>
      <c r="D83" s="40"/>
      <c r="E83" s="41"/>
      <c r="F83" s="42"/>
      <c r="G83" s="42"/>
      <c r="H83" s="42"/>
      <c r="I83" s="42"/>
      <c r="J83" s="13">
        <f t="shared" si="32"/>
        <v>0</v>
      </c>
      <c r="K83" s="47"/>
      <c r="L83" s="48"/>
      <c r="M83" s="49"/>
      <c r="N83" s="50"/>
      <c r="O83" s="23">
        <f t="shared" si="33"/>
        <v>0</v>
      </c>
      <c r="P83" s="24">
        <f t="shared" si="34"/>
      </c>
      <c r="Q83" s="24">
        <f t="shared" si="35"/>
      </c>
      <c r="R83" s="25">
        <f t="shared" si="36"/>
        <v>0</v>
      </c>
      <c r="S83" s="80"/>
      <c r="T83" s="81"/>
      <c r="U83" s="96">
        <f t="shared" si="37"/>
        <v>0</v>
      </c>
      <c r="V83" s="58">
        <f t="shared" si="45"/>
        <v>0</v>
      </c>
      <c r="W83" s="56">
        <f t="shared" si="39"/>
        <v>5000</v>
      </c>
      <c r="X83" s="57">
        <f t="shared" si="38"/>
        <v>1</v>
      </c>
      <c r="Y83" s="56">
        <f t="shared" si="46"/>
        <v>1</v>
      </c>
      <c r="Z83" s="56">
        <f t="shared" si="47"/>
        <v>1</v>
      </c>
      <c r="AA83" s="56">
        <f t="shared" si="48"/>
        <v>1</v>
      </c>
      <c r="AB83" s="56">
        <f t="shared" si="49"/>
        <v>0.010100999999999999</v>
      </c>
      <c r="AC83" s="56">
        <f t="shared" si="50"/>
        <v>0.01010101</v>
      </c>
      <c r="AD83" s="56">
        <f t="shared" si="51"/>
        <v>0.01010101</v>
      </c>
      <c r="AE83" s="28">
        <f t="shared" si="52"/>
      </c>
      <c r="AF83" s="16">
        <f t="shared" si="40"/>
      </c>
      <c r="AG83" s="18">
        <f t="shared" si="41"/>
      </c>
      <c r="AH83" s="18">
        <f t="shared" si="42"/>
      </c>
      <c r="AI83" s="18">
        <f t="shared" si="43"/>
      </c>
      <c r="AJ83" s="18">
        <f t="shared" si="44"/>
      </c>
    </row>
    <row r="84" spans="1:36" s="4" customFormat="1" ht="16.5" customHeight="1">
      <c r="A84" s="10">
        <f t="shared" si="31"/>
        <v>75</v>
      </c>
      <c r="B84" s="38"/>
      <c r="C84" s="39"/>
      <c r="D84" s="40"/>
      <c r="E84" s="41"/>
      <c r="F84" s="42"/>
      <c r="G84" s="42"/>
      <c r="H84" s="42"/>
      <c r="I84" s="42"/>
      <c r="J84" s="13">
        <f t="shared" si="32"/>
        <v>0</v>
      </c>
      <c r="K84" s="47"/>
      <c r="L84" s="48"/>
      <c r="M84" s="49"/>
      <c r="N84" s="50"/>
      <c r="O84" s="23">
        <f t="shared" si="33"/>
        <v>0</v>
      </c>
      <c r="P84" s="24">
        <f t="shared" si="34"/>
      </c>
      <c r="Q84" s="24">
        <f t="shared" si="35"/>
      </c>
      <c r="R84" s="25">
        <f t="shared" si="36"/>
        <v>0</v>
      </c>
      <c r="S84" s="80"/>
      <c r="T84" s="81"/>
      <c r="U84" s="96">
        <f t="shared" si="37"/>
        <v>0</v>
      </c>
      <c r="V84" s="58">
        <f t="shared" si="45"/>
        <v>0</v>
      </c>
      <c r="W84" s="56">
        <f t="shared" si="39"/>
        <v>5000</v>
      </c>
      <c r="X84" s="57">
        <f t="shared" si="38"/>
        <v>1</v>
      </c>
      <c r="Y84" s="56">
        <f t="shared" si="46"/>
        <v>1</v>
      </c>
      <c r="Z84" s="56">
        <f t="shared" si="47"/>
        <v>1</v>
      </c>
      <c r="AA84" s="56">
        <f t="shared" si="48"/>
        <v>1</v>
      </c>
      <c r="AB84" s="56">
        <f t="shared" si="49"/>
        <v>0.010100999999999999</v>
      </c>
      <c r="AC84" s="56">
        <f t="shared" si="50"/>
        <v>0.01010101</v>
      </c>
      <c r="AD84" s="56">
        <f t="shared" si="51"/>
        <v>0.01010101</v>
      </c>
      <c r="AE84" s="28">
        <f t="shared" si="52"/>
      </c>
      <c r="AF84" s="16">
        <f t="shared" si="40"/>
      </c>
      <c r="AG84" s="18">
        <f t="shared" si="41"/>
      </c>
      <c r="AH84" s="18">
        <f t="shared" si="42"/>
      </c>
      <c r="AI84" s="18">
        <f t="shared" si="43"/>
      </c>
      <c r="AJ84" s="18">
        <f t="shared" si="44"/>
      </c>
    </row>
    <row r="85" spans="1:36" s="4" customFormat="1" ht="16.5" customHeight="1">
      <c r="A85" s="10">
        <f t="shared" si="31"/>
        <v>76</v>
      </c>
      <c r="B85" s="38"/>
      <c r="C85" s="39"/>
      <c r="D85" s="40"/>
      <c r="E85" s="41"/>
      <c r="F85" s="42"/>
      <c r="G85" s="42"/>
      <c r="H85" s="42"/>
      <c r="I85" s="42"/>
      <c r="J85" s="13">
        <f t="shared" si="32"/>
        <v>0</v>
      </c>
      <c r="K85" s="47"/>
      <c r="L85" s="48"/>
      <c r="M85" s="49"/>
      <c r="N85" s="50"/>
      <c r="O85" s="23">
        <f t="shared" si="33"/>
        <v>0</v>
      </c>
      <c r="P85" s="24">
        <f t="shared" si="34"/>
      </c>
      <c r="Q85" s="24">
        <f t="shared" si="35"/>
      </c>
      <c r="R85" s="25">
        <f t="shared" si="36"/>
        <v>0</v>
      </c>
      <c r="S85" s="80"/>
      <c r="T85" s="81"/>
      <c r="U85" s="96">
        <f t="shared" si="37"/>
        <v>0</v>
      </c>
      <c r="V85" s="58">
        <f t="shared" si="45"/>
        <v>0</v>
      </c>
      <c r="W85" s="56">
        <f t="shared" si="39"/>
        <v>5000</v>
      </c>
      <c r="X85" s="57">
        <f t="shared" si="38"/>
        <v>1</v>
      </c>
      <c r="Y85" s="56">
        <f t="shared" si="46"/>
        <v>1</v>
      </c>
      <c r="Z85" s="56">
        <f t="shared" si="47"/>
        <v>1</v>
      </c>
      <c r="AA85" s="56">
        <f t="shared" si="48"/>
        <v>1</v>
      </c>
      <c r="AB85" s="56">
        <f t="shared" si="49"/>
        <v>0.010100999999999999</v>
      </c>
      <c r="AC85" s="56">
        <f t="shared" si="50"/>
        <v>0.01010101</v>
      </c>
      <c r="AD85" s="56">
        <f t="shared" si="51"/>
        <v>0.01010101</v>
      </c>
      <c r="AE85" s="28">
        <f t="shared" si="52"/>
      </c>
      <c r="AF85" s="16">
        <f t="shared" si="40"/>
      </c>
      <c r="AG85" s="18">
        <f t="shared" si="41"/>
      </c>
      <c r="AH85" s="18">
        <f t="shared" si="42"/>
      </c>
      <c r="AI85" s="18">
        <f t="shared" si="43"/>
      </c>
      <c r="AJ85" s="18">
        <f t="shared" si="44"/>
      </c>
    </row>
    <row r="86" spans="1:36" s="4" customFormat="1" ht="16.5" customHeight="1">
      <c r="A86" s="10">
        <f t="shared" si="31"/>
        <v>77</v>
      </c>
      <c r="B86" s="38"/>
      <c r="C86" s="39"/>
      <c r="D86" s="40"/>
      <c r="E86" s="41"/>
      <c r="F86" s="42"/>
      <c r="G86" s="42"/>
      <c r="H86" s="42"/>
      <c r="I86" s="42"/>
      <c r="J86" s="13">
        <f t="shared" si="32"/>
        <v>0</v>
      </c>
      <c r="K86" s="47"/>
      <c r="L86" s="48"/>
      <c r="M86" s="49"/>
      <c r="N86" s="50"/>
      <c r="O86" s="23">
        <f t="shared" si="33"/>
        <v>0</v>
      </c>
      <c r="P86" s="24">
        <f t="shared" si="34"/>
      </c>
      <c r="Q86" s="24">
        <f t="shared" si="35"/>
      </c>
      <c r="R86" s="25">
        <f t="shared" si="36"/>
        <v>0</v>
      </c>
      <c r="S86" s="80"/>
      <c r="T86" s="81"/>
      <c r="U86" s="96">
        <f t="shared" si="37"/>
        <v>0</v>
      </c>
      <c r="V86" s="58">
        <f t="shared" si="45"/>
        <v>0</v>
      </c>
      <c r="W86" s="56">
        <f t="shared" si="39"/>
        <v>5000</v>
      </c>
      <c r="X86" s="57">
        <f t="shared" si="38"/>
        <v>1</v>
      </c>
      <c r="Y86" s="56">
        <f t="shared" si="46"/>
        <v>1</v>
      </c>
      <c r="Z86" s="56">
        <f t="shared" si="47"/>
        <v>1</v>
      </c>
      <c r="AA86" s="56">
        <f t="shared" si="48"/>
        <v>1</v>
      </c>
      <c r="AB86" s="56">
        <f t="shared" si="49"/>
        <v>0.010100999999999999</v>
      </c>
      <c r="AC86" s="56">
        <f t="shared" si="50"/>
        <v>0.01010101</v>
      </c>
      <c r="AD86" s="56">
        <f t="shared" si="51"/>
        <v>0.01010101</v>
      </c>
      <c r="AE86" s="28">
        <f t="shared" si="52"/>
      </c>
      <c r="AF86" s="16">
        <f t="shared" si="40"/>
      </c>
      <c r="AG86" s="18">
        <f t="shared" si="41"/>
      </c>
      <c r="AH86" s="18">
        <f t="shared" si="42"/>
      </c>
      <c r="AI86" s="18">
        <f t="shared" si="43"/>
      </c>
      <c r="AJ86" s="18">
        <f t="shared" si="44"/>
      </c>
    </row>
    <row r="87" spans="1:36" s="4" customFormat="1" ht="16.5" customHeight="1">
      <c r="A87" s="10">
        <f t="shared" si="31"/>
        <v>78</v>
      </c>
      <c r="B87" s="38"/>
      <c r="C87" s="39"/>
      <c r="D87" s="40"/>
      <c r="E87" s="41"/>
      <c r="F87" s="42"/>
      <c r="G87" s="42"/>
      <c r="H87" s="42"/>
      <c r="I87" s="42"/>
      <c r="J87" s="13">
        <f t="shared" si="32"/>
        <v>0</v>
      </c>
      <c r="K87" s="47"/>
      <c r="L87" s="48"/>
      <c r="M87" s="49"/>
      <c r="N87" s="50"/>
      <c r="O87" s="23">
        <f t="shared" si="33"/>
        <v>0</v>
      </c>
      <c r="P87" s="24">
        <f t="shared" si="34"/>
      </c>
      <c r="Q87" s="24">
        <f t="shared" si="35"/>
      </c>
      <c r="R87" s="25">
        <f t="shared" si="36"/>
        <v>0</v>
      </c>
      <c r="S87" s="80"/>
      <c r="T87" s="81"/>
      <c r="U87" s="96">
        <f t="shared" si="37"/>
        <v>0</v>
      </c>
      <c r="V87" s="58">
        <f t="shared" si="45"/>
        <v>0</v>
      </c>
      <c r="W87" s="56">
        <f t="shared" si="39"/>
        <v>5000</v>
      </c>
      <c r="X87" s="57">
        <f t="shared" si="38"/>
        <v>1</v>
      </c>
      <c r="Y87" s="56">
        <f t="shared" si="46"/>
        <v>1</v>
      </c>
      <c r="Z87" s="56">
        <f t="shared" si="47"/>
        <v>1</v>
      </c>
      <c r="AA87" s="56">
        <f t="shared" si="48"/>
        <v>1</v>
      </c>
      <c r="AB87" s="56">
        <f t="shared" si="49"/>
        <v>0.010100999999999999</v>
      </c>
      <c r="AC87" s="56">
        <f t="shared" si="50"/>
        <v>0.01010101</v>
      </c>
      <c r="AD87" s="56">
        <f t="shared" si="51"/>
        <v>0.01010101</v>
      </c>
      <c r="AE87" s="28">
        <f t="shared" si="52"/>
      </c>
      <c r="AF87" s="16">
        <f t="shared" si="40"/>
      </c>
      <c r="AG87" s="18">
        <f t="shared" si="41"/>
      </c>
      <c r="AH87" s="18">
        <f t="shared" si="42"/>
      </c>
      <c r="AI87" s="18">
        <f t="shared" si="43"/>
      </c>
      <c r="AJ87" s="18">
        <f t="shared" si="44"/>
      </c>
    </row>
    <row r="88" spans="1:36" s="4" customFormat="1" ht="16.5" customHeight="1">
      <c r="A88" s="10">
        <f t="shared" si="31"/>
        <v>79</v>
      </c>
      <c r="B88" s="38"/>
      <c r="C88" s="39"/>
      <c r="D88" s="40"/>
      <c r="E88" s="41"/>
      <c r="F88" s="42"/>
      <c r="G88" s="42"/>
      <c r="H88" s="42"/>
      <c r="I88" s="42"/>
      <c r="J88" s="13">
        <f t="shared" si="32"/>
        <v>0</v>
      </c>
      <c r="K88" s="47"/>
      <c r="L88" s="48"/>
      <c r="M88" s="49"/>
      <c r="N88" s="50"/>
      <c r="O88" s="23">
        <f t="shared" si="33"/>
        <v>0</v>
      </c>
      <c r="P88" s="24">
        <f t="shared" si="34"/>
      </c>
      <c r="Q88" s="24">
        <f t="shared" si="35"/>
      </c>
      <c r="R88" s="25">
        <f t="shared" si="36"/>
        <v>0</v>
      </c>
      <c r="S88" s="80"/>
      <c r="T88" s="81"/>
      <c r="U88" s="96">
        <f t="shared" si="37"/>
        <v>0</v>
      </c>
      <c r="V88" s="58">
        <f t="shared" si="45"/>
        <v>0</v>
      </c>
      <c r="W88" s="56">
        <f t="shared" si="39"/>
        <v>5000</v>
      </c>
      <c r="X88" s="57">
        <f t="shared" si="38"/>
        <v>1</v>
      </c>
      <c r="Y88" s="56">
        <f t="shared" si="46"/>
        <v>1</v>
      </c>
      <c r="Z88" s="56">
        <f t="shared" si="47"/>
        <v>1</v>
      </c>
      <c r="AA88" s="56">
        <f t="shared" si="48"/>
        <v>1</v>
      </c>
      <c r="AB88" s="56">
        <f t="shared" si="49"/>
        <v>0.010100999999999999</v>
      </c>
      <c r="AC88" s="56">
        <f t="shared" si="50"/>
        <v>0.01010101</v>
      </c>
      <c r="AD88" s="56">
        <f t="shared" si="51"/>
        <v>0.01010101</v>
      </c>
      <c r="AE88" s="28">
        <f t="shared" si="52"/>
      </c>
      <c r="AF88" s="16">
        <f t="shared" si="40"/>
      </c>
      <c r="AG88" s="18">
        <f t="shared" si="41"/>
      </c>
      <c r="AH88" s="18">
        <f t="shared" si="42"/>
      </c>
      <c r="AI88" s="18">
        <f t="shared" si="43"/>
      </c>
      <c r="AJ88" s="18">
        <f t="shared" si="44"/>
      </c>
    </row>
    <row r="89" spans="1:36" s="4" customFormat="1" ht="16.5" customHeight="1" thickBot="1">
      <c r="A89" s="10">
        <f t="shared" si="31"/>
        <v>80</v>
      </c>
      <c r="B89" s="84"/>
      <c r="C89" s="70"/>
      <c r="D89" s="60"/>
      <c r="E89" s="61"/>
      <c r="F89" s="62"/>
      <c r="G89" s="62"/>
      <c r="H89" s="62"/>
      <c r="I89" s="62"/>
      <c r="J89" s="63">
        <f t="shared" si="32"/>
        <v>0</v>
      </c>
      <c r="K89" s="64"/>
      <c r="L89" s="65"/>
      <c r="M89" s="66"/>
      <c r="N89" s="67"/>
      <c r="O89" s="68">
        <f t="shared" si="33"/>
        <v>0</v>
      </c>
      <c r="P89" s="24">
        <f t="shared" si="34"/>
      </c>
      <c r="Q89" s="24">
        <f t="shared" si="35"/>
      </c>
      <c r="R89" s="69">
        <f t="shared" si="36"/>
        <v>0</v>
      </c>
      <c r="S89" s="82"/>
      <c r="T89" s="83"/>
      <c r="U89" s="97">
        <f t="shared" si="37"/>
        <v>0</v>
      </c>
      <c r="V89" s="71">
        <f t="shared" si="45"/>
        <v>0</v>
      </c>
      <c r="W89" s="56">
        <f t="shared" si="39"/>
        <v>5000</v>
      </c>
      <c r="X89" s="73">
        <f t="shared" si="38"/>
        <v>1</v>
      </c>
      <c r="Y89" s="72">
        <f t="shared" si="46"/>
        <v>1</v>
      </c>
      <c r="Z89" s="72">
        <f t="shared" si="47"/>
        <v>1</v>
      </c>
      <c r="AA89" s="72">
        <f t="shared" si="48"/>
        <v>1</v>
      </c>
      <c r="AB89" s="72">
        <f t="shared" si="49"/>
        <v>0.010100999999999999</v>
      </c>
      <c r="AC89" s="72">
        <f t="shared" si="50"/>
        <v>0.01010101</v>
      </c>
      <c r="AD89" s="72">
        <f t="shared" si="51"/>
        <v>0.01010101</v>
      </c>
      <c r="AE89" s="74">
        <f t="shared" si="52"/>
      </c>
      <c r="AF89" s="16">
        <f t="shared" si="40"/>
      </c>
      <c r="AG89" s="18">
        <f t="shared" si="41"/>
      </c>
      <c r="AH89" s="18">
        <f t="shared" si="42"/>
      </c>
      <c r="AI89" s="18">
        <f t="shared" si="43"/>
      </c>
      <c r="AJ89" s="18">
        <f t="shared" si="44"/>
      </c>
    </row>
    <row r="90" ht="13.5" thickTop="1"/>
  </sheetData>
  <sheetProtection/>
  <mergeCells count="11">
    <mergeCell ref="AU18:AU19"/>
    <mergeCell ref="AU20:AU22"/>
    <mergeCell ref="AS14:AW16"/>
    <mergeCell ref="AU23:AU24"/>
    <mergeCell ref="A1:AE1"/>
    <mergeCell ref="E8:J8"/>
    <mergeCell ref="K8:R8"/>
    <mergeCell ref="S8:U8"/>
    <mergeCell ref="AF1:AK2"/>
    <mergeCell ref="AF3:AK4"/>
    <mergeCell ref="E7:J7"/>
  </mergeCells>
  <dataValidations count="5">
    <dataValidation type="whole" allowBlank="1" showInputMessage="1" showErrorMessage="1" sqref="E10:G89 I10:I89">
      <formula1>0</formula1>
      <formula2>6</formula2>
    </dataValidation>
    <dataValidation type="whole" allowBlank="1" showInputMessage="1" showErrorMessage="1" error="Veuillez entrer un chiffre entre 0 et 6" sqref="H10:H89">
      <formula1>0</formula1>
      <formula2>6</formula2>
    </dataValidation>
    <dataValidation type="whole" allowBlank="1" showInputMessage="1" showErrorMessage="1" error="Veuillez entrer un nombre plus grand ou égal à 0" sqref="N10:N89 L10:L89">
      <formula1>0</formula1>
      <formula2>99</formula2>
    </dataValidation>
    <dataValidation type="decimal" operator="greaterThan" allowBlank="1" showInputMessage="1" showErrorMessage="1" sqref="M10:M89 K10:K89">
      <formula1>0</formula1>
    </dataValidation>
    <dataValidation type="whole" allowBlank="1" showInputMessage="1" showErrorMessage="1" error="Veuillez entrer un nombre entre 0 et 5" sqref="S10:S89">
      <formula1>0</formula1>
      <formula2>5</formula2>
    </dataValidation>
  </dataValidations>
  <printOptions/>
  <pageMargins left="0.5118110236220472" right="0.5905511811023623" top="0.8267716535433072" bottom="0.15748031496062992" header="0.2362204724409449" footer="0.1968503937007874"/>
  <pageSetup fitToHeight="1" fitToWidth="1" horizontalDpi="600" verticalDpi="600" orientation="landscape" r:id="rId3"/>
  <rowBreaks count="1" manualBreakCount="1">
    <brk id="12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 Légaré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Légaré</dc:creator>
  <cp:keywords/>
  <dc:description/>
  <cp:lastModifiedBy>thisi</cp:lastModifiedBy>
  <cp:lastPrinted>2019-06-02T02:33:38Z</cp:lastPrinted>
  <dcterms:created xsi:type="dcterms:W3CDTF">2000-06-11T23:01:55Z</dcterms:created>
  <dcterms:modified xsi:type="dcterms:W3CDTF">2023-05-31T02:37:46Z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